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1.0.3\共有フォルダ\環境水道課\環境下水道課\経営比較分析表◆H27年度から\2020◆令和元年度決算「経営比較分析表」の分析等について\"/>
    </mc:Choice>
  </mc:AlternateContent>
  <workbookProtection workbookAlgorithmName="SHA-512" workbookHashValue="rC9l0guwpdY2ZtDt/7LI73lMmx3Ujw5g49cKNQxsoxoFeioxtIzqs9+zgsobqueopuqG7K5Re4NSOgQWZvafuw==" workbookSaltValue="akap/4/f7dEmH8JMOy/kHA==" workbookSpinCount="100000" lockStructure="1"/>
  <bookViews>
    <workbookView xWindow="0" yWindow="0" windowWidth="19200" windowHeight="1218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AL8" i="4" s="1"/>
  <c r="R6" i="5"/>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BB8" i="4"/>
  <c r="AT8" i="4"/>
  <c r="AD8" i="4"/>
  <c r="W8" i="4"/>
  <c r="I8" i="4"/>
  <c r="B8" i="4"/>
  <c r="B6" i="4"/>
</calcChain>
</file>

<file path=xl/sharedStrings.xml><?xml version="1.0" encoding="utf-8"?>
<sst xmlns="http://schemas.openxmlformats.org/spreadsheetml/2006/main" count="236" uniqueCount="118">
  <si>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</si>
  <si>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</si>
  <si>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</si>
  <si>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</si>
  <si>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</si>
  <si>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</si>
  <si>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</si>
  <si>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</si>
  <si>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</si>
  <si>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</si>
  <si>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</si>
  <si>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</si>
  <si>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</si>
  <si>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</si>
  <si>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</si>
  <si>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</si>
  <si>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</si>
  <si>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</si>
  <si>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</si>
  <si>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</si>
  <si>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</si>
  <si>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</si>
  <si>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</si>
  <si>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</si>
  <si>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</si>
  <si>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</si>
  <si>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</si>
  <si>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</si>
  <si>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</si>
  <si>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</si>
  <si>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</si>
  <si>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</si>
  <si>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</si>
  <si>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</si>
  <si>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</si>
  <si>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</si>
  <si>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</si>
  <si>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</si>
  <si>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</si>
  <si>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</si>
  <si>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</si>
  <si>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</si>
  <si>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</si>
  <si>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</si>
  <si>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</si>
  <si>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</si>
  <si>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</si>
  <si>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</si>
  <si>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</si>
  <si>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</si>
  <si>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</si>
  <si>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</si>
  <si>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</si>
  <si>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</si>
  <si>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</si>
  <si>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</si>
  <si>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</si>
  <si>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</si>
  <si>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</si>
  <si>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</si>
  <si>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</si>
  <si>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</si>
  <si>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</si>
  <si>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</si>
  <si>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</si>
  <si>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</si>
  <si>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</si>
  <si>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</si>
  <si>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</si>
  <si>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</si>
  <si>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</si>
  <si>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</si>
  <si>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</si>
  <si>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</si>
  <si>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</si>
  <si>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</si>
  <si>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</si>
  <si>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</si>
  <si>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</si>
  <si>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</si>
  <si>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</si>
  <si>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</si>
  <si>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</si>
  <si>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</si>
  <si>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</si>
  <si>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</si>
  <si>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</si>
  <si>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</si>
  <si>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</si>
  <si>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</si>
  <si>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</si>
  <si>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</si>
  <si>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</si>
  <si>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</si>
  <si>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</si>
  <si>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</si>
  <si>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</si>
  <si>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佐賀県　嬉野市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</si>
  <si>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</si>
  <si>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</si>
  <si>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</si>
  <si>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</si>
  <si>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</si>
  <si>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</si>
  <si>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</si>
  <si>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</si>
  <si>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</si>
  <si>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</si>
  <si>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</si>
  <si>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</si>
  <si>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</si>
  <si>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</si>
  <si>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</si>
  <si>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</si>
  <si>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</si>
  <si>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平成９年に整備を行っており、管渠等の老朽化はまだ深刻な状況には至っていない。</t>
    <rPh sb="24" eb="26">
      <t>シンコク</t>
    </rPh>
    <rPh sb="27" eb="29">
      <t>ジョウキョウ</t>
    </rPh>
    <rPh sb="31" eb="32">
      <t>イタ</t>
    </rPh>
    <phoneticPr fontId="4"/>
  </si>
  <si>
    <r>
      <t>①収益的収支比率
指標は、</t>
    </r>
    <r>
      <rPr>
        <sz val="10"/>
        <color rgb="FFFF0000"/>
        <rFont val="ＭＳ ゴシック"/>
        <family val="3"/>
        <charset val="128"/>
      </rPr>
      <t>新規加入者があり</t>
    </r>
    <r>
      <rPr>
        <sz val="10"/>
        <rFont val="ＭＳ ゴシック"/>
        <family val="3"/>
        <charset val="128"/>
      </rPr>
      <t>R元年度は</t>
    </r>
    <r>
      <rPr>
        <sz val="10"/>
        <color rgb="FFFF0000"/>
        <rFont val="ＭＳ ゴシック"/>
        <family val="3"/>
        <charset val="128"/>
      </rPr>
      <t>79.40％</t>
    </r>
    <r>
      <rPr>
        <sz val="10"/>
        <rFont val="ＭＳ ゴシック"/>
        <family val="3"/>
        <charset val="128"/>
      </rPr>
      <t>となって</t>
    </r>
    <r>
      <rPr>
        <sz val="10"/>
        <color rgb="FFFF0000"/>
        <rFont val="ＭＳ ゴシック"/>
        <family val="3"/>
        <charset val="128"/>
      </rPr>
      <t>いる。しかし、増加の要因は償還利息の減に伴い総費用が減少したことである。依然として</t>
    </r>
    <r>
      <rPr>
        <sz val="10"/>
        <rFont val="ＭＳ ゴシック"/>
        <family val="3"/>
        <charset val="128"/>
      </rPr>
      <t>経常収支は赤字である。経常収益については、使用料以外の収入（一般会計繰入金）に依存しているため、料金の見直しも含め経営改善を図っていく。
⑤経費回収率
使用料で回収すべき経費についても、接続戸数が</t>
    </r>
    <r>
      <rPr>
        <sz val="10"/>
        <color rgb="FFFF0000"/>
        <rFont val="ＭＳ ゴシック"/>
        <family val="3"/>
        <charset val="128"/>
      </rPr>
      <t>伸びない</t>
    </r>
    <r>
      <rPr>
        <sz val="10"/>
        <rFont val="ＭＳ ゴシック"/>
        <family val="3"/>
        <charset val="128"/>
      </rPr>
      <t>為、類似団体の平均より著しく低くなっている。料金の見直し、業務の効率化、適正な使用料収入の確保が必要とされる。</t>
    </r>
    <r>
      <rPr>
        <sz val="10"/>
        <color rgb="FFFF0000"/>
        <rFont val="ＭＳ ゴシック"/>
        <family val="3"/>
        <charset val="128"/>
      </rPr>
      <t>また、処理施設の老朽化により設備の更新費用が年々増加し汚水維持管理費が増加そのため、計画的な設備投資が必要である。</t>
    </r>
    <r>
      <rPr>
        <sz val="10"/>
        <rFont val="ＭＳ ゴシック"/>
        <family val="3"/>
        <charset val="128"/>
      </rPr>
      <t xml:space="preserve">
⑥汚水処理原価
汚水処理に要した費用については、接続戸数が</t>
    </r>
    <r>
      <rPr>
        <sz val="10"/>
        <color rgb="FFFF0000"/>
        <rFont val="ＭＳ ゴシック"/>
        <family val="3"/>
        <charset val="128"/>
      </rPr>
      <t>伸びない</t>
    </r>
    <r>
      <rPr>
        <sz val="10"/>
        <rFont val="ＭＳ ゴシック"/>
        <family val="3"/>
        <charset val="128"/>
      </rPr>
      <t>為、類似団体より高く推移しており、施設の効率化を高めることが必要とされる。</t>
    </r>
    <r>
      <rPr>
        <sz val="10"/>
        <color rgb="FFFF0000"/>
        <rFont val="ＭＳ ゴシック"/>
        <family val="3"/>
        <charset val="128"/>
      </rPr>
      <t>また、処理施設の老朽化により設備の更新費用が年々増加し汚水維持管理費が増加そのため、計画的な設備投資が必要である。</t>
    </r>
    <r>
      <rPr>
        <sz val="10"/>
        <rFont val="ＭＳ ゴシック"/>
        <family val="3"/>
        <charset val="128"/>
      </rPr>
      <t xml:space="preserve">
⑦施設利用率
指標は、接続戸数が</t>
    </r>
    <r>
      <rPr>
        <sz val="10"/>
        <color rgb="FFFF0000"/>
        <rFont val="ＭＳ ゴシック"/>
        <family val="3"/>
        <charset val="128"/>
      </rPr>
      <t>伸び</t>
    </r>
    <r>
      <rPr>
        <sz val="10"/>
        <rFont val="ＭＳ ゴシック"/>
        <family val="3"/>
        <charset val="128"/>
      </rPr>
      <t>ない為、類似平均より低く推移している。施設の効率を高めていくための検討が必要である。</t>
    </r>
    <r>
      <rPr>
        <sz val="10"/>
        <color rgb="FFFF0000"/>
        <rFont val="ＭＳ ゴシック"/>
        <family val="3"/>
        <charset val="128"/>
      </rPr>
      <t>また、処理施設の老朽化により設備の更新費用が年々増加し汚水維持管理費が増加そのため、計画的な設備投資が必要である。</t>
    </r>
    <r>
      <rPr>
        <sz val="10"/>
        <rFont val="ＭＳ ゴシック"/>
        <family val="3"/>
        <charset val="128"/>
      </rPr>
      <t xml:space="preserve">
⑧水洗化率
指標は、接続戸数が</t>
    </r>
    <r>
      <rPr>
        <sz val="10"/>
        <color rgb="FFFF0000"/>
        <rFont val="ＭＳ ゴシック"/>
        <family val="3"/>
        <charset val="128"/>
      </rPr>
      <t>伸び</t>
    </r>
    <r>
      <rPr>
        <sz val="10"/>
        <rFont val="ＭＳ ゴシック"/>
        <family val="3"/>
        <charset val="128"/>
      </rPr>
      <t>ない為、平均値を下回っている。今後も普及拡大に向けた広報等を行う。</t>
    </r>
    <rPh sb="13" eb="15">
      <t>シンキ</t>
    </rPh>
    <rPh sb="15" eb="18">
      <t>カニュウシャ</t>
    </rPh>
    <rPh sb="22" eb="23">
      <t>ガン</t>
    </rPh>
    <rPh sb="43" eb="45">
      <t>ゾウカ</t>
    </rPh>
    <rPh sb="46" eb="48">
      <t>ヨウイン</t>
    </rPh>
    <rPh sb="49" eb="51">
      <t>ショウカン</t>
    </rPh>
    <rPh sb="51" eb="53">
      <t>リソク</t>
    </rPh>
    <rPh sb="54" eb="55">
      <t>ゲン</t>
    </rPh>
    <rPh sb="56" eb="57">
      <t>トモナ</t>
    </rPh>
    <rPh sb="58" eb="61">
      <t>ソウヒヨウ</t>
    </rPh>
    <rPh sb="62" eb="64">
      <t>ゲンショウ</t>
    </rPh>
    <rPh sb="72" eb="74">
      <t>イゼン</t>
    </rPh>
    <rPh sb="107" eb="109">
      <t>イッパン</t>
    </rPh>
    <rPh sb="109" eb="111">
      <t>カイケイ</t>
    </rPh>
    <rPh sb="111" eb="113">
      <t>クリイレ</t>
    </rPh>
    <rPh sb="113" eb="114">
      <t>キン</t>
    </rPh>
    <rPh sb="175" eb="176">
      <t>ノ</t>
    </rPh>
    <rPh sb="179" eb="180">
      <t>タメ</t>
    </rPh>
    <rPh sb="237" eb="239">
      <t>ショリ</t>
    </rPh>
    <rPh sb="321" eb="322">
      <t>ノ</t>
    </rPh>
    <rPh sb="325" eb="326">
      <t>タメ</t>
    </rPh>
    <rPh sb="365" eb="367">
      <t>ショリ</t>
    </rPh>
    <rPh sb="389" eb="391">
      <t>オスイ</t>
    </rPh>
    <rPh sb="391" eb="393">
      <t>イジ</t>
    </rPh>
    <rPh sb="393" eb="395">
      <t>カンリ</t>
    </rPh>
    <rPh sb="395" eb="396">
      <t>ヒ</t>
    </rPh>
    <rPh sb="397" eb="399">
      <t>ゾウカ</t>
    </rPh>
    <rPh sb="404" eb="407">
      <t>ケイカクテキ</t>
    </rPh>
    <rPh sb="408" eb="410">
      <t>セツビ</t>
    </rPh>
    <rPh sb="410" eb="412">
      <t>トウシ</t>
    </rPh>
    <rPh sb="413" eb="415">
      <t>ヒツヨウ</t>
    </rPh>
    <rPh sb="436" eb="437">
      <t>ノ</t>
    </rPh>
    <rPh sb="440" eb="441">
      <t>タメ</t>
    </rPh>
    <rPh sb="483" eb="485">
      <t>ショリ</t>
    </rPh>
    <rPh sb="553" eb="554">
      <t>ノ</t>
    </rPh>
    <phoneticPr fontId="16"/>
  </si>
  <si>
    <r>
      <t xml:space="preserve">現在、農業集落排水（個別処理を含む）と公共下水道等の料金体系が異なるため、料金体系を統一する予定である。（Ｒ３．4月から） 同時に、今後の適正な使用料の収入の確保、汚水処理費の削減等により、経営の改善を見込む。
</t>
    </r>
    <r>
      <rPr>
        <sz val="11"/>
        <color rgb="FFFF0000"/>
        <rFont val="ＭＳ ゴシック"/>
        <family val="3"/>
        <charset val="128"/>
      </rPr>
      <t>また、接続戸数が伸びない要因は、年金収入の高齢者世帯が多いので、接続経費が高いため接続できていない状況である。加入促進の広報しても限界がある。</t>
    </r>
    <rPh sb="24" eb="25">
      <t>トウ</t>
    </rPh>
    <rPh sb="46" eb="48">
      <t>ヨテイ</t>
    </rPh>
    <rPh sb="57" eb="58">
      <t>ガツ</t>
    </rPh>
    <rPh sb="62" eb="64">
      <t>ドウジ</t>
    </rPh>
    <rPh sb="109" eb="111">
      <t>セツゾク</t>
    </rPh>
    <rPh sb="111" eb="113">
      <t>コスウ</t>
    </rPh>
    <rPh sb="114" eb="115">
      <t>ノ</t>
    </rPh>
    <rPh sb="118" eb="120">
      <t>ヨウイン</t>
    </rPh>
    <rPh sb="127" eb="130">
      <t>コウレイシャ</t>
    </rPh>
    <rPh sb="130" eb="132">
      <t>セタイ</t>
    </rPh>
    <rPh sb="133" eb="134">
      <t>オオ</t>
    </rPh>
    <rPh sb="138" eb="140">
      <t>セツゾク</t>
    </rPh>
    <rPh sb="140" eb="142">
      <t>ケイヒ</t>
    </rPh>
    <rPh sb="143" eb="144">
      <t>タカ</t>
    </rPh>
    <rPh sb="147" eb="149">
      <t>セツゾク</t>
    </rPh>
    <rPh sb="155" eb="157">
      <t>ジョウキョウ</t>
    </rPh>
    <rPh sb="161" eb="163">
      <t>カニュウ</t>
    </rPh>
    <rPh sb="163" eb="165">
      <t>ソクシン</t>
    </rPh>
    <rPh sb="166" eb="168">
      <t>コウホウ</t>
    </rPh>
    <rPh sb="171" eb="173">
      <t>ゲンカイ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</si>
</sst>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6"/>
      <name val="游ゴシック"/>
      <family val="2"/>
      <charset val="128"/>
      <scheme val="minor"/>
    </font>
    <font>
      <sz val="10"/>
      <color rgb="FFFF0000"/>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2" applyFont="1" applyBorder="1" applyAlignment="1" applyProtection="1">
      <alignment horizontal="left" vertical="top" wrapText="1" shrinkToFit="1"/>
      <protection locked="0"/>
    </xf>
    <xf numFmtId="0" fontId="15" fillId="0" borderId="0" xfId="2" applyFont="1" applyBorder="1" applyAlignment="1" applyProtection="1">
      <alignment horizontal="left" vertical="top" wrapText="1" shrinkToFit="1"/>
      <protection locked="0"/>
    </xf>
    <xf numFmtId="0" fontId="15" fillId="0" borderId="7" xfId="2" applyFont="1" applyBorder="1" applyAlignment="1" applyProtection="1">
      <alignment horizontal="left" vertical="top" wrapText="1" shrinkToFit="1"/>
      <protection locked="0"/>
    </xf>
    <xf numFmtId="0" fontId="15" fillId="0" borderId="8" xfId="2" applyFont="1" applyBorder="1" applyAlignment="1" applyProtection="1">
      <alignment horizontal="left" vertical="top" wrapText="1" shrinkToFit="1"/>
      <protection locked="0"/>
    </xf>
    <xf numFmtId="0" fontId="15" fillId="0" borderId="1" xfId="2" applyFont="1" applyBorder="1" applyAlignment="1" applyProtection="1">
      <alignment horizontal="left" vertical="top" wrapText="1" shrinkToFit="1"/>
      <protection locked="0"/>
    </xf>
    <xf numFmtId="0" fontId="15" fillId="0" borderId="9" xfId="2" applyFont="1" applyBorder="1" applyAlignment="1" applyProtection="1">
      <alignment horizontal="left" vertical="top" wrapText="1" shrinkToFi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E04-4C00-917D-284684B88504}"/>
            </c:ext>
          </c:extLst>
        </c:ser>
        <c:dLbls>
          <c:showLegendKey val="0"/>
          <c:showVal val="0"/>
          <c:showCatName val="0"/>
          <c:showSerName val="0"/>
          <c:showPercent val="0"/>
          <c:showBubbleSize val="0"/>
        </c:dLbls>
        <c:gapWidth val="150"/>
        <c:axId val="178475704"/>
        <c:axId val="472637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xmlns:c16r2="http://schemas.microsoft.com/office/drawing/2015/06/chart">
            <c:ext xmlns:c16="http://schemas.microsoft.com/office/drawing/2014/chart" uri="{C3380CC4-5D6E-409C-BE32-E72D297353CC}">
              <c16:uniqueId val="{00000001-6E04-4C00-917D-284684B88504}"/>
            </c:ext>
          </c:extLst>
        </c:ser>
        <c:dLbls>
          <c:showLegendKey val="0"/>
          <c:showVal val="0"/>
          <c:showCatName val="0"/>
          <c:showSerName val="0"/>
          <c:showPercent val="0"/>
          <c:showBubbleSize val="0"/>
        </c:dLbls>
        <c:marker val="1"/>
        <c:smooth val="0"/>
        <c:axId val="178475704"/>
        <c:axId val="472637136"/>
      </c:lineChart>
      <c:dateAx>
        <c:axId val="178475704"/>
        <c:scaling>
          <c:orientation val="minMax"/>
        </c:scaling>
        <c:delete val="1"/>
        <c:axPos val="b"/>
        <c:numFmt formatCode="&quot;H&quot;yy" sourceLinked="1"/>
        <c:majorTickMark val="none"/>
        <c:minorTickMark val="none"/>
        <c:tickLblPos val="none"/>
        <c:crossAx val="472637136"/>
        <c:crosses val="autoZero"/>
        <c:auto val="1"/>
        <c:lblOffset val="100"/>
        <c:baseTimeUnit val="years"/>
      </c:dateAx>
      <c:valAx>
        <c:axId val="472637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8475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40.94</c:v>
                </c:pt>
                <c:pt idx="1">
                  <c:v>43.45</c:v>
                </c:pt>
                <c:pt idx="2">
                  <c:v>43.45</c:v>
                </c:pt>
                <c:pt idx="3">
                  <c:v>43.45</c:v>
                </c:pt>
                <c:pt idx="4">
                  <c:v>43.45</c:v>
                </c:pt>
              </c:numCache>
            </c:numRef>
          </c:val>
          <c:extLst xmlns:c16r2="http://schemas.microsoft.com/office/drawing/2015/06/chart">
            <c:ext xmlns:c16="http://schemas.microsoft.com/office/drawing/2014/chart" uri="{C3380CC4-5D6E-409C-BE32-E72D297353CC}">
              <c16:uniqueId val="{00000000-3D97-4649-A802-A35C62045842}"/>
            </c:ext>
          </c:extLst>
        </c:ser>
        <c:dLbls>
          <c:showLegendKey val="0"/>
          <c:showVal val="0"/>
          <c:showCatName val="0"/>
          <c:showSerName val="0"/>
          <c:showPercent val="0"/>
          <c:showBubbleSize val="0"/>
        </c:dLbls>
        <c:gapWidth val="150"/>
        <c:axId val="483362216"/>
        <c:axId val="483362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xmlns:c16r2="http://schemas.microsoft.com/office/drawing/2015/06/chart">
            <c:ext xmlns:c16="http://schemas.microsoft.com/office/drawing/2014/chart" uri="{C3380CC4-5D6E-409C-BE32-E72D297353CC}">
              <c16:uniqueId val="{00000001-3D97-4649-A802-A35C62045842}"/>
            </c:ext>
          </c:extLst>
        </c:ser>
        <c:dLbls>
          <c:showLegendKey val="0"/>
          <c:showVal val="0"/>
          <c:showCatName val="0"/>
          <c:showSerName val="0"/>
          <c:showPercent val="0"/>
          <c:showBubbleSize val="0"/>
        </c:dLbls>
        <c:marker val="1"/>
        <c:smooth val="0"/>
        <c:axId val="483362216"/>
        <c:axId val="483362608"/>
      </c:lineChart>
      <c:dateAx>
        <c:axId val="483362216"/>
        <c:scaling>
          <c:orientation val="minMax"/>
        </c:scaling>
        <c:delete val="1"/>
        <c:axPos val="b"/>
        <c:numFmt formatCode="&quot;H&quot;yy" sourceLinked="1"/>
        <c:majorTickMark val="none"/>
        <c:minorTickMark val="none"/>
        <c:tickLblPos val="none"/>
        <c:crossAx val="483362608"/>
        <c:crosses val="autoZero"/>
        <c:auto val="1"/>
        <c:lblOffset val="100"/>
        <c:baseTimeUnit val="years"/>
      </c:dateAx>
      <c:valAx>
        <c:axId val="48336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362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77.72</c:v>
                </c:pt>
                <c:pt idx="1">
                  <c:v>78.63</c:v>
                </c:pt>
                <c:pt idx="2">
                  <c:v>79.45</c:v>
                </c:pt>
                <c:pt idx="3">
                  <c:v>79.59</c:v>
                </c:pt>
                <c:pt idx="4">
                  <c:v>79.94</c:v>
                </c:pt>
              </c:numCache>
            </c:numRef>
          </c:val>
          <c:extLst xmlns:c16r2="http://schemas.microsoft.com/office/drawing/2015/06/chart">
            <c:ext xmlns:c16="http://schemas.microsoft.com/office/drawing/2014/chart" uri="{C3380CC4-5D6E-409C-BE32-E72D297353CC}">
              <c16:uniqueId val="{00000000-2F04-4EBB-BE07-1DAAF18BEF59}"/>
            </c:ext>
          </c:extLst>
        </c:ser>
        <c:dLbls>
          <c:showLegendKey val="0"/>
          <c:showVal val="0"/>
          <c:showCatName val="0"/>
          <c:showSerName val="0"/>
          <c:showPercent val="0"/>
          <c:showBubbleSize val="0"/>
        </c:dLbls>
        <c:gapWidth val="150"/>
        <c:axId val="126350736"/>
        <c:axId val="126351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xmlns:c16r2="http://schemas.microsoft.com/office/drawing/2015/06/chart">
            <c:ext xmlns:c16="http://schemas.microsoft.com/office/drawing/2014/chart" uri="{C3380CC4-5D6E-409C-BE32-E72D297353CC}">
              <c16:uniqueId val="{00000001-2F04-4EBB-BE07-1DAAF18BEF59}"/>
            </c:ext>
          </c:extLst>
        </c:ser>
        <c:dLbls>
          <c:showLegendKey val="0"/>
          <c:showVal val="0"/>
          <c:showCatName val="0"/>
          <c:showSerName val="0"/>
          <c:showPercent val="0"/>
          <c:showBubbleSize val="0"/>
        </c:dLbls>
        <c:marker val="1"/>
        <c:smooth val="0"/>
        <c:axId val="126350736"/>
        <c:axId val="126351128"/>
      </c:lineChart>
      <c:dateAx>
        <c:axId val="126350736"/>
        <c:scaling>
          <c:orientation val="minMax"/>
        </c:scaling>
        <c:delete val="1"/>
        <c:axPos val="b"/>
        <c:numFmt formatCode="&quot;H&quot;yy" sourceLinked="1"/>
        <c:majorTickMark val="none"/>
        <c:minorTickMark val="none"/>
        <c:tickLblPos val="none"/>
        <c:crossAx val="126351128"/>
        <c:crosses val="autoZero"/>
        <c:auto val="1"/>
        <c:lblOffset val="100"/>
        <c:baseTimeUnit val="years"/>
      </c:dateAx>
      <c:valAx>
        <c:axId val="126351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35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76.39</c:v>
                </c:pt>
                <c:pt idx="1">
                  <c:v>73.06</c:v>
                </c:pt>
                <c:pt idx="2">
                  <c:v>78.84</c:v>
                </c:pt>
                <c:pt idx="3">
                  <c:v>78.27</c:v>
                </c:pt>
                <c:pt idx="4">
                  <c:v>79.400000000000006</c:v>
                </c:pt>
              </c:numCache>
            </c:numRef>
          </c:val>
          <c:extLst xmlns:c16r2="http://schemas.microsoft.com/office/drawing/2015/06/chart">
            <c:ext xmlns:c16="http://schemas.microsoft.com/office/drawing/2014/chart" uri="{C3380CC4-5D6E-409C-BE32-E72D297353CC}">
              <c16:uniqueId val="{00000000-09DF-4084-86E2-2C54B2BA5CDF}"/>
            </c:ext>
          </c:extLst>
        </c:ser>
        <c:dLbls>
          <c:showLegendKey val="0"/>
          <c:showVal val="0"/>
          <c:showCatName val="0"/>
          <c:showSerName val="0"/>
          <c:showPercent val="0"/>
          <c:showBubbleSize val="0"/>
        </c:dLbls>
        <c:gapWidth val="150"/>
        <c:axId val="472638312"/>
        <c:axId val="472638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9DF-4084-86E2-2C54B2BA5CDF}"/>
            </c:ext>
          </c:extLst>
        </c:ser>
        <c:dLbls>
          <c:showLegendKey val="0"/>
          <c:showVal val="0"/>
          <c:showCatName val="0"/>
          <c:showSerName val="0"/>
          <c:showPercent val="0"/>
          <c:showBubbleSize val="0"/>
        </c:dLbls>
        <c:marker val="1"/>
        <c:smooth val="0"/>
        <c:axId val="472638312"/>
        <c:axId val="472638704"/>
      </c:lineChart>
      <c:dateAx>
        <c:axId val="472638312"/>
        <c:scaling>
          <c:orientation val="minMax"/>
        </c:scaling>
        <c:delete val="1"/>
        <c:axPos val="b"/>
        <c:numFmt formatCode="&quot;H&quot;yy" sourceLinked="1"/>
        <c:majorTickMark val="none"/>
        <c:minorTickMark val="none"/>
        <c:tickLblPos val="none"/>
        <c:crossAx val="472638704"/>
        <c:crosses val="autoZero"/>
        <c:auto val="1"/>
        <c:lblOffset val="100"/>
        <c:baseTimeUnit val="years"/>
      </c:dateAx>
      <c:valAx>
        <c:axId val="47263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2638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5C4-4906-85EC-0628D6196A07}"/>
            </c:ext>
          </c:extLst>
        </c:ser>
        <c:dLbls>
          <c:showLegendKey val="0"/>
          <c:showVal val="0"/>
          <c:showCatName val="0"/>
          <c:showSerName val="0"/>
          <c:showPercent val="0"/>
          <c:showBubbleSize val="0"/>
        </c:dLbls>
        <c:gapWidth val="150"/>
        <c:axId val="472124064"/>
        <c:axId val="472124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5C4-4906-85EC-0628D6196A07}"/>
            </c:ext>
          </c:extLst>
        </c:ser>
        <c:dLbls>
          <c:showLegendKey val="0"/>
          <c:showVal val="0"/>
          <c:showCatName val="0"/>
          <c:showSerName val="0"/>
          <c:showPercent val="0"/>
          <c:showBubbleSize val="0"/>
        </c:dLbls>
        <c:marker val="1"/>
        <c:smooth val="0"/>
        <c:axId val="472124064"/>
        <c:axId val="472124456"/>
      </c:lineChart>
      <c:dateAx>
        <c:axId val="472124064"/>
        <c:scaling>
          <c:orientation val="minMax"/>
        </c:scaling>
        <c:delete val="1"/>
        <c:axPos val="b"/>
        <c:numFmt formatCode="&quot;H&quot;yy" sourceLinked="1"/>
        <c:majorTickMark val="none"/>
        <c:minorTickMark val="none"/>
        <c:tickLblPos val="none"/>
        <c:crossAx val="472124456"/>
        <c:crosses val="autoZero"/>
        <c:auto val="1"/>
        <c:lblOffset val="100"/>
        <c:baseTimeUnit val="years"/>
      </c:dateAx>
      <c:valAx>
        <c:axId val="472124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212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7E5-4B2F-9514-678876C6305B}"/>
            </c:ext>
          </c:extLst>
        </c:ser>
        <c:dLbls>
          <c:showLegendKey val="0"/>
          <c:showVal val="0"/>
          <c:showCatName val="0"/>
          <c:showSerName val="0"/>
          <c:showPercent val="0"/>
          <c:showBubbleSize val="0"/>
        </c:dLbls>
        <c:gapWidth val="150"/>
        <c:axId val="240913920"/>
        <c:axId val="240914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7E5-4B2F-9514-678876C6305B}"/>
            </c:ext>
          </c:extLst>
        </c:ser>
        <c:dLbls>
          <c:showLegendKey val="0"/>
          <c:showVal val="0"/>
          <c:showCatName val="0"/>
          <c:showSerName val="0"/>
          <c:showPercent val="0"/>
          <c:showBubbleSize val="0"/>
        </c:dLbls>
        <c:marker val="1"/>
        <c:smooth val="0"/>
        <c:axId val="240913920"/>
        <c:axId val="240914312"/>
      </c:lineChart>
      <c:dateAx>
        <c:axId val="240913920"/>
        <c:scaling>
          <c:orientation val="minMax"/>
        </c:scaling>
        <c:delete val="1"/>
        <c:axPos val="b"/>
        <c:numFmt formatCode="&quot;H&quot;yy" sourceLinked="1"/>
        <c:majorTickMark val="none"/>
        <c:minorTickMark val="none"/>
        <c:tickLblPos val="none"/>
        <c:crossAx val="240914312"/>
        <c:crosses val="autoZero"/>
        <c:auto val="1"/>
        <c:lblOffset val="100"/>
        <c:baseTimeUnit val="years"/>
      </c:dateAx>
      <c:valAx>
        <c:axId val="240914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91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47C-46AB-8952-74D94C22C942}"/>
            </c:ext>
          </c:extLst>
        </c:ser>
        <c:dLbls>
          <c:showLegendKey val="0"/>
          <c:showVal val="0"/>
          <c:showCatName val="0"/>
          <c:showSerName val="0"/>
          <c:showPercent val="0"/>
          <c:showBubbleSize val="0"/>
        </c:dLbls>
        <c:gapWidth val="150"/>
        <c:axId val="245243560"/>
        <c:axId val="24524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47C-46AB-8952-74D94C22C942}"/>
            </c:ext>
          </c:extLst>
        </c:ser>
        <c:dLbls>
          <c:showLegendKey val="0"/>
          <c:showVal val="0"/>
          <c:showCatName val="0"/>
          <c:showSerName val="0"/>
          <c:showPercent val="0"/>
          <c:showBubbleSize val="0"/>
        </c:dLbls>
        <c:marker val="1"/>
        <c:smooth val="0"/>
        <c:axId val="245243560"/>
        <c:axId val="245243952"/>
      </c:lineChart>
      <c:dateAx>
        <c:axId val="245243560"/>
        <c:scaling>
          <c:orientation val="minMax"/>
        </c:scaling>
        <c:delete val="1"/>
        <c:axPos val="b"/>
        <c:numFmt formatCode="&quot;H&quot;yy" sourceLinked="1"/>
        <c:majorTickMark val="none"/>
        <c:minorTickMark val="none"/>
        <c:tickLblPos val="none"/>
        <c:crossAx val="245243952"/>
        <c:crosses val="autoZero"/>
        <c:auto val="1"/>
        <c:lblOffset val="100"/>
        <c:baseTimeUnit val="years"/>
      </c:dateAx>
      <c:valAx>
        <c:axId val="24524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243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9D5-4F41-ADA6-35821113FB67}"/>
            </c:ext>
          </c:extLst>
        </c:ser>
        <c:dLbls>
          <c:showLegendKey val="0"/>
          <c:showVal val="0"/>
          <c:showCatName val="0"/>
          <c:showSerName val="0"/>
          <c:showPercent val="0"/>
          <c:showBubbleSize val="0"/>
        </c:dLbls>
        <c:gapWidth val="150"/>
        <c:axId val="245245128"/>
        <c:axId val="563549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9D5-4F41-ADA6-35821113FB67}"/>
            </c:ext>
          </c:extLst>
        </c:ser>
        <c:dLbls>
          <c:showLegendKey val="0"/>
          <c:showVal val="0"/>
          <c:showCatName val="0"/>
          <c:showSerName val="0"/>
          <c:showPercent val="0"/>
          <c:showBubbleSize val="0"/>
        </c:dLbls>
        <c:marker val="1"/>
        <c:smooth val="0"/>
        <c:axId val="245245128"/>
        <c:axId val="563549600"/>
      </c:lineChart>
      <c:dateAx>
        <c:axId val="245245128"/>
        <c:scaling>
          <c:orientation val="minMax"/>
        </c:scaling>
        <c:delete val="1"/>
        <c:axPos val="b"/>
        <c:numFmt formatCode="&quot;H&quot;yy" sourceLinked="1"/>
        <c:majorTickMark val="none"/>
        <c:minorTickMark val="none"/>
        <c:tickLblPos val="none"/>
        <c:crossAx val="563549600"/>
        <c:crosses val="autoZero"/>
        <c:auto val="1"/>
        <c:lblOffset val="100"/>
        <c:baseTimeUnit val="years"/>
      </c:dateAx>
      <c:valAx>
        <c:axId val="563549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245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3604.76</c:v>
                </c:pt>
                <c:pt idx="1">
                  <c:v>2787.84</c:v>
                </c:pt>
                <c:pt idx="2">
                  <c:v>2592.67</c:v>
                </c:pt>
                <c:pt idx="3">
                  <c:v>2408.62</c:v>
                </c:pt>
                <c:pt idx="4" formatCode="#,##0.00;&quot;△&quot;#,##0.00">
                  <c:v>0</c:v>
                </c:pt>
              </c:numCache>
            </c:numRef>
          </c:val>
          <c:extLst xmlns:c16r2="http://schemas.microsoft.com/office/drawing/2015/06/chart">
            <c:ext xmlns:c16="http://schemas.microsoft.com/office/drawing/2014/chart" uri="{C3380CC4-5D6E-409C-BE32-E72D297353CC}">
              <c16:uniqueId val="{00000000-CC3A-4A13-9F82-190038C38EE3}"/>
            </c:ext>
          </c:extLst>
        </c:ser>
        <c:dLbls>
          <c:showLegendKey val="0"/>
          <c:showVal val="0"/>
          <c:showCatName val="0"/>
          <c:showSerName val="0"/>
          <c:showPercent val="0"/>
          <c:showBubbleSize val="0"/>
        </c:dLbls>
        <c:gapWidth val="150"/>
        <c:axId val="563550776"/>
        <c:axId val="563551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xmlns:c16r2="http://schemas.microsoft.com/office/drawing/2015/06/chart">
            <c:ext xmlns:c16="http://schemas.microsoft.com/office/drawing/2014/chart" uri="{C3380CC4-5D6E-409C-BE32-E72D297353CC}">
              <c16:uniqueId val="{00000001-CC3A-4A13-9F82-190038C38EE3}"/>
            </c:ext>
          </c:extLst>
        </c:ser>
        <c:dLbls>
          <c:showLegendKey val="0"/>
          <c:showVal val="0"/>
          <c:showCatName val="0"/>
          <c:showSerName val="0"/>
          <c:showPercent val="0"/>
          <c:showBubbleSize val="0"/>
        </c:dLbls>
        <c:marker val="1"/>
        <c:smooth val="0"/>
        <c:axId val="563550776"/>
        <c:axId val="563551168"/>
      </c:lineChart>
      <c:dateAx>
        <c:axId val="563550776"/>
        <c:scaling>
          <c:orientation val="minMax"/>
        </c:scaling>
        <c:delete val="1"/>
        <c:axPos val="b"/>
        <c:numFmt formatCode="&quot;H&quot;yy" sourceLinked="1"/>
        <c:majorTickMark val="none"/>
        <c:minorTickMark val="none"/>
        <c:tickLblPos val="none"/>
        <c:crossAx val="563551168"/>
        <c:crosses val="autoZero"/>
        <c:auto val="1"/>
        <c:lblOffset val="100"/>
        <c:baseTimeUnit val="years"/>
      </c:dateAx>
      <c:valAx>
        <c:axId val="56355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550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26.25</c:v>
                </c:pt>
                <c:pt idx="1">
                  <c:v>23.67</c:v>
                </c:pt>
                <c:pt idx="2">
                  <c:v>53.97</c:v>
                </c:pt>
                <c:pt idx="3">
                  <c:v>51.62</c:v>
                </c:pt>
                <c:pt idx="4">
                  <c:v>53.03</c:v>
                </c:pt>
              </c:numCache>
            </c:numRef>
          </c:val>
          <c:extLst xmlns:c16r2="http://schemas.microsoft.com/office/drawing/2015/06/chart">
            <c:ext xmlns:c16="http://schemas.microsoft.com/office/drawing/2014/chart" uri="{C3380CC4-5D6E-409C-BE32-E72D297353CC}">
              <c16:uniqueId val="{00000000-EE42-453E-BE25-9626B35B7347}"/>
            </c:ext>
          </c:extLst>
        </c:ser>
        <c:dLbls>
          <c:showLegendKey val="0"/>
          <c:showVal val="0"/>
          <c:showCatName val="0"/>
          <c:showSerName val="0"/>
          <c:showPercent val="0"/>
          <c:showBubbleSize val="0"/>
        </c:dLbls>
        <c:gapWidth val="150"/>
        <c:axId val="473003672"/>
        <c:axId val="473004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xmlns:c16r2="http://schemas.microsoft.com/office/drawing/2015/06/chart">
            <c:ext xmlns:c16="http://schemas.microsoft.com/office/drawing/2014/chart" uri="{C3380CC4-5D6E-409C-BE32-E72D297353CC}">
              <c16:uniqueId val="{00000001-EE42-453E-BE25-9626B35B7347}"/>
            </c:ext>
          </c:extLst>
        </c:ser>
        <c:dLbls>
          <c:showLegendKey val="0"/>
          <c:showVal val="0"/>
          <c:showCatName val="0"/>
          <c:showSerName val="0"/>
          <c:showPercent val="0"/>
          <c:showBubbleSize val="0"/>
        </c:dLbls>
        <c:marker val="1"/>
        <c:smooth val="0"/>
        <c:axId val="473003672"/>
        <c:axId val="473004064"/>
      </c:lineChart>
      <c:dateAx>
        <c:axId val="473003672"/>
        <c:scaling>
          <c:orientation val="minMax"/>
        </c:scaling>
        <c:delete val="1"/>
        <c:axPos val="b"/>
        <c:numFmt formatCode="&quot;H&quot;yy" sourceLinked="1"/>
        <c:majorTickMark val="none"/>
        <c:minorTickMark val="none"/>
        <c:tickLblPos val="none"/>
        <c:crossAx val="473004064"/>
        <c:crosses val="autoZero"/>
        <c:auto val="1"/>
        <c:lblOffset val="100"/>
        <c:baseTimeUnit val="years"/>
      </c:dateAx>
      <c:valAx>
        <c:axId val="47300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3003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466.6</c:v>
                </c:pt>
                <c:pt idx="1">
                  <c:v>527.09</c:v>
                </c:pt>
                <c:pt idx="2">
                  <c:v>237.12</c:v>
                </c:pt>
                <c:pt idx="3">
                  <c:v>291.83999999999997</c:v>
                </c:pt>
                <c:pt idx="4">
                  <c:v>283.31</c:v>
                </c:pt>
              </c:numCache>
            </c:numRef>
          </c:val>
          <c:extLst xmlns:c16r2="http://schemas.microsoft.com/office/drawing/2015/06/chart">
            <c:ext xmlns:c16="http://schemas.microsoft.com/office/drawing/2014/chart" uri="{C3380CC4-5D6E-409C-BE32-E72D297353CC}">
              <c16:uniqueId val="{00000000-0590-45A4-83DB-ED92C44E8A18}"/>
            </c:ext>
          </c:extLst>
        </c:ser>
        <c:dLbls>
          <c:showLegendKey val="0"/>
          <c:showVal val="0"/>
          <c:showCatName val="0"/>
          <c:showSerName val="0"/>
          <c:showPercent val="0"/>
          <c:showBubbleSize val="0"/>
        </c:dLbls>
        <c:gapWidth val="150"/>
        <c:axId val="128915304"/>
        <c:axId val="128915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xmlns:c16r2="http://schemas.microsoft.com/office/drawing/2015/06/chart">
            <c:ext xmlns:c16="http://schemas.microsoft.com/office/drawing/2014/chart" uri="{C3380CC4-5D6E-409C-BE32-E72D297353CC}">
              <c16:uniqueId val="{00000001-0590-45A4-83DB-ED92C44E8A18}"/>
            </c:ext>
          </c:extLst>
        </c:ser>
        <c:dLbls>
          <c:showLegendKey val="0"/>
          <c:showVal val="0"/>
          <c:showCatName val="0"/>
          <c:showSerName val="0"/>
          <c:showPercent val="0"/>
          <c:showBubbleSize val="0"/>
        </c:dLbls>
        <c:marker val="1"/>
        <c:smooth val="0"/>
        <c:axId val="128915304"/>
        <c:axId val="128915696"/>
      </c:lineChart>
      <c:dateAx>
        <c:axId val="128915304"/>
        <c:scaling>
          <c:orientation val="minMax"/>
        </c:scaling>
        <c:delete val="1"/>
        <c:axPos val="b"/>
        <c:numFmt formatCode="&quot;H&quot;yy" sourceLinked="1"/>
        <c:majorTickMark val="none"/>
        <c:minorTickMark val="none"/>
        <c:tickLblPos val="none"/>
        <c:crossAx val="128915696"/>
        <c:crosses val="autoZero"/>
        <c:auto val="1"/>
        <c:lblOffset val="100"/>
        <c:baseTimeUnit val="years"/>
      </c:dateAx>
      <c:valAx>
        <c:axId val="12891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8915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R43"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5" t="str">
        <f>データ!H6</f>
        <v>佐賀県　嬉野市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25945</v>
      </c>
      <c r="AM8" s="69"/>
      <c r="AN8" s="69"/>
      <c r="AO8" s="69"/>
      <c r="AP8" s="69"/>
      <c r="AQ8" s="69"/>
      <c r="AR8" s="69"/>
      <c r="AS8" s="69"/>
      <c r="AT8" s="68">
        <f>データ!T6</f>
        <v>126.41</v>
      </c>
      <c r="AU8" s="68"/>
      <c r="AV8" s="68"/>
      <c r="AW8" s="68"/>
      <c r="AX8" s="68"/>
      <c r="AY8" s="68"/>
      <c r="AZ8" s="68"/>
      <c r="BA8" s="68"/>
      <c r="BB8" s="68">
        <f>データ!U6</f>
        <v>205.24</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c r="A10" s="2"/>
      <c r="B10" s="68" t="str">
        <f>データ!N6</f>
        <v>-</v>
      </c>
      <c r="C10" s="68"/>
      <c r="D10" s="68"/>
      <c r="E10" s="68"/>
      <c r="F10" s="68"/>
      <c r="G10" s="68"/>
      <c r="H10" s="68"/>
      <c r="I10" s="68" t="str">
        <f>データ!O6</f>
        <v>該当数値なし</v>
      </c>
      <c r="J10" s="68"/>
      <c r="K10" s="68"/>
      <c r="L10" s="68"/>
      <c r="M10" s="68"/>
      <c r="N10" s="68"/>
      <c r="O10" s="68"/>
      <c r="P10" s="68">
        <f>データ!P6</f>
        <v>23.69</v>
      </c>
      <c r="Q10" s="68"/>
      <c r="R10" s="68"/>
      <c r="S10" s="68"/>
      <c r="T10" s="68"/>
      <c r="U10" s="68"/>
      <c r="V10" s="68"/>
      <c r="W10" s="68">
        <f>データ!Q6</f>
        <v>100</v>
      </c>
      <c r="X10" s="68"/>
      <c r="Y10" s="68"/>
      <c r="Z10" s="68"/>
      <c r="AA10" s="68"/>
      <c r="AB10" s="68"/>
      <c r="AC10" s="68"/>
      <c r="AD10" s="69">
        <f>データ!R6</f>
        <v>2750</v>
      </c>
      <c r="AE10" s="69"/>
      <c r="AF10" s="69"/>
      <c r="AG10" s="69"/>
      <c r="AH10" s="69"/>
      <c r="AI10" s="69"/>
      <c r="AJ10" s="69"/>
      <c r="AK10" s="2"/>
      <c r="AL10" s="69">
        <f>データ!V6</f>
        <v>6113</v>
      </c>
      <c r="AM10" s="69"/>
      <c r="AN10" s="69"/>
      <c r="AO10" s="69"/>
      <c r="AP10" s="69"/>
      <c r="AQ10" s="69"/>
      <c r="AR10" s="69"/>
      <c r="AS10" s="69"/>
      <c r="AT10" s="68">
        <f>データ!W6</f>
        <v>2.78</v>
      </c>
      <c r="AU10" s="68"/>
      <c r="AV10" s="68"/>
      <c r="AW10" s="68"/>
      <c r="AX10" s="68"/>
      <c r="AY10" s="68"/>
      <c r="AZ10" s="68"/>
      <c r="BA10" s="68"/>
      <c r="BB10" s="68">
        <f>データ!X6</f>
        <v>2198.92</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116</v>
      </c>
      <c r="BM16" s="85"/>
      <c r="BN16" s="85"/>
      <c r="BO16" s="85"/>
      <c r="BP16" s="85"/>
      <c r="BQ16" s="85"/>
      <c r="BR16" s="85"/>
      <c r="BS16" s="85"/>
      <c r="BT16" s="85"/>
      <c r="BU16" s="85"/>
      <c r="BV16" s="85"/>
      <c r="BW16" s="85"/>
      <c r="BX16" s="85"/>
      <c r="BY16" s="85"/>
      <c r="BZ16" s="86"/>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c r="C83" s="2" t="s">
        <v>30</v>
      </c>
    </row>
    <row r="84" spans="1:78">
      <c r="C84" s="2"/>
    </row>
    <row r="85" spans="1:78" hidden="1">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43</v>
      </c>
      <c r="N86" s="26" t="s">
        <v>44</v>
      </c>
      <c r="O86" s="26" t="str">
        <f>データ!EO6</f>
        <v>【0.02】</v>
      </c>
    </row>
  </sheetData>
  <sheetProtection algorithmName="SHA-512" hashValue="i5HEd65Om+Hwojecu7ra2o/fdSWskKaM0e8aX6CYBTv2mdHOcFz4y11y53MuVQCMeXZIjYvZ6PhUtRWz+fuV6g==" saltValue="RyB3H5aXz61DKmi9HsG8i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cols>
    <col min="2" max="144" width="11.875" customWidth="1"/>
  </cols>
  <sheetData>
    <row r="1" spans="1:14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c r="A6" s="28" t="s">
        <v>96</v>
      </c>
      <c r="B6" s="33">
        <f>B7</f>
        <v>2019</v>
      </c>
      <c r="C6" s="33">
        <f t="shared" ref="C6:X6" si="3">C7</f>
        <v>412091</v>
      </c>
      <c r="D6" s="33">
        <f t="shared" si="3"/>
        <v>47</v>
      </c>
      <c r="E6" s="33">
        <f t="shared" si="3"/>
        <v>17</v>
      </c>
      <c r="F6" s="33">
        <f t="shared" si="3"/>
        <v>5</v>
      </c>
      <c r="G6" s="33">
        <f t="shared" si="3"/>
        <v>0</v>
      </c>
      <c r="H6" s="33" t="str">
        <f t="shared" si="3"/>
        <v>佐賀県　嬉野市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23.69</v>
      </c>
      <c r="Q6" s="34">
        <f t="shared" si="3"/>
        <v>100</v>
      </c>
      <c r="R6" s="34">
        <f t="shared" si="3"/>
        <v>2750</v>
      </c>
      <c r="S6" s="34">
        <f t="shared" si="3"/>
        <v>25945</v>
      </c>
      <c r="T6" s="34">
        <f t="shared" si="3"/>
        <v>126.41</v>
      </c>
      <c r="U6" s="34">
        <f t="shared" si="3"/>
        <v>205.24</v>
      </c>
      <c r="V6" s="34">
        <f t="shared" si="3"/>
        <v>6113</v>
      </c>
      <c r="W6" s="34">
        <f t="shared" si="3"/>
        <v>2.78</v>
      </c>
      <c r="X6" s="34">
        <f t="shared" si="3"/>
        <v>2198.92</v>
      </c>
      <c r="Y6" s="35">
        <f>IF(Y7="",NA(),Y7)</f>
        <v>76.39</v>
      </c>
      <c r="Z6" s="35">
        <f t="shared" ref="Z6:AH6" si="4">IF(Z7="",NA(),Z7)</f>
        <v>73.06</v>
      </c>
      <c r="AA6" s="35">
        <f t="shared" si="4"/>
        <v>78.84</v>
      </c>
      <c r="AB6" s="35">
        <f t="shared" si="4"/>
        <v>78.27</v>
      </c>
      <c r="AC6" s="35">
        <f t="shared" si="4"/>
        <v>79.400000000000006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3604.76</v>
      </c>
      <c r="BG6" s="35">
        <f t="shared" ref="BG6:BO6" si="7">IF(BG7="",NA(),BG7)</f>
        <v>2787.84</v>
      </c>
      <c r="BH6" s="35">
        <f t="shared" si="7"/>
        <v>2592.67</v>
      </c>
      <c r="BI6" s="35">
        <f t="shared" si="7"/>
        <v>2408.62</v>
      </c>
      <c r="BJ6" s="34">
        <f t="shared" si="7"/>
        <v>0</v>
      </c>
      <c r="BK6" s="35">
        <f t="shared" si="7"/>
        <v>1081.8</v>
      </c>
      <c r="BL6" s="35">
        <f t="shared" si="7"/>
        <v>974.93</v>
      </c>
      <c r="BM6" s="35">
        <f t="shared" si="7"/>
        <v>855.8</v>
      </c>
      <c r="BN6" s="35">
        <f t="shared" si="7"/>
        <v>789.46</v>
      </c>
      <c r="BO6" s="35">
        <f t="shared" si="7"/>
        <v>826.83</v>
      </c>
      <c r="BP6" s="34" t="str">
        <f>IF(BP7="","",IF(BP7="-","【-】","【"&amp;SUBSTITUTE(TEXT(BP7,"#,##0.00"),"-","△")&amp;"】"))</f>
        <v>【765.47】</v>
      </c>
      <c r="BQ6" s="35">
        <f>IF(BQ7="",NA(),BQ7)</f>
        <v>26.25</v>
      </c>
      <c r="BR6" s="35">
        <f t="shared" ref="BR6:BZ6" si="8">IF(BR7="",NA(),BR7)</f>
        <v>23.67</v>
      </c>
      <c r="BS6" s="35">
        <f t="shared" si="8"/>
        <v>53.97</v>
      </c>
      <c r="BT6" s="35">
        <f t="shared" si="8"/>
        <v>51.62</v>
      </c>
      <c r="BU6" s="35">
        <f t="shared" si="8"/>
        <v>53.03</v>
      </c>
      <c r="BV6" s="35">
        <f t="shared" si="8"/>
        <v>52.19</v>
      </c>
      <c r="BW6" s="35">
        <f t="shared" si="8"/>
        <v>55.32</v>
      </c>
      <c r="BX6" s="35">
        <f t="shared" si="8"/>
        <v>59.8</v>
      </c>
      <c r="BY6" s="35">
        <f t="shared" si="8"/>
        <v>57.77</v>
      </c>
      <c r="BZ6" s="35">
        <f t="shared" si="8"/>
        <v>57.31</v>
      </c>
      <c r="CA6" s="34" t="str">
        <f>IF(CA7="","",IF(CA7="-","【-】","【"&amp;SUBSTITUTE(TEXT(CA7,"#,##0.00"),"-","△")&amp;"】"))</f>
        <v>【59.59】</v>
      </c>
      <c r="CB6" s="35">
        <f>IF(CB7="",NA(),CB7)</f>
        <v>466.6</v>
      </c>
      <c r="CC6" s="35">
        <f t="shared" ref="CC6:CK6" si="9">IF(CC7="",NA(),CC7)</f>
        <v>527.09</v>
      </c>
      <c r="CD6" s="35">
        <f t="shared" si="9"/>
        <v>237.12</v>
      </c>
      <c r="CE6" s="35">
        <f t="shared" si="9"/>
        <v>291.83999999999997</v>
      </c>
      <c r="CF6" s="35">
        <f t="shared" si="9"/>
        <v>283.31</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40.94</v>
      </c>
      <c r="CN6" s="35">
        <f t="shared" ref="CN6:CV6" si="10">IF(CN7="",NA(),CN7)</f>
        <v>43.45</v>
      </c>
      <c r="CO6" s="35">
        <f t="shared" si="10"/>
        <v>43.45</v>
      </c>
      <c r="CP6" s="35">
        <f t="shared" si="10"/>
        <v>43.45</v>
      </c>
      <c r="CQ6" s="35">
        <f t="shared" si="10"/>
        <v>43.45</v>
      </c>
      <c r="CR6" s="35">
        <f t="shared" si="10"/>
        <v>52.31</v>
      </c>
      <c r="CS6" s="35">
        <f t="shared" si="10"/>
        <v>60.65</v>
      </c>
      <c r="CT6" s="35">
        <f t="shared" si="10"/>
        <v>51.75</v>
      </c>
      <c r="CU6" s="35">
        <f t="shared" si="10"/>
        <v>50.68</v>
      </c>
      <c r="CV6" s="35">
        <f t="shared" si="10"/>
        <v>50.14</v>
      </c>
      <c r="CW6" s="34" t="str">
        <f>IF(CW7="","",IF(CW7="-","【-】","【"&amp;SUBSTITUTE(TEXT(CW7,"#,##0.00"),"-","△")&amp;"】"))</f>
        <v>【51.30】</v>
      </c>
      <c r="CX6" s="35">
        <f>IF(CX7="",NA(),CX7)</f>
        <v>77.72</v>
      </c>
      <c r="CY6" s="35">
        <f t="shared" ref="CY6:DG6" si="11">IF(CY7="",NA(),CY7)</f>
        <v>78.63</v>
      </c>
      <c r="CZ6" s="35">
        <f t="shared" si="11"/>
        <v>79.45</v>
      </c>
      <c r="DA6" s="35">
        <f t="shared" si="11"/>
        <v>79.59</v>
      </c>
      <c r="DB6" s="35">
        <f t="shared" si="11"/>
        <v>79.94</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c r="A7" s="28"/>
      <c r="B7" s="37">
        <v>2019</v>
      </c>
      <c r="C7" s="37">
        <v>412091</v>
      </c>
      <c r="D7" s="37">
        <v>47</v>
      </c>
      <c r="E7" s="37">
        <v>17</v>
      </c>
      <c r="F7" s="37">
        <v>5</v>
      </c>
      <c r="G7" s="37">
        <v>0</v>
      </c>
      <c r="H7" s="37" t="s">
        <v>97</v>
      </c>
      <c r="I7" s="37" t="s">
        <v>98</v>
      </c>
      <c r="J7" s="37" t="s">
        <v>99</v>
      </c>
      <c r="K7" s="37" t="s">
        <v>100</v>
      </c>
      <c r="L7" s="37" t="s">
        <v>101</v>
      </c>
      <c r="M7" s="37" t="s">
        <v>102</v>
      </c>
      <c r="N7" s="38" t="s">
        <v>103</v>
      </c>
      <c r="O7" s="38" t="s">
        <v>104</v>
      </c>
      <c r="P7" s="38">
        <v>23.69</v>
      </c>
      <c r="Q7" s="38">
        <v>100</v>
      </c>
      <c r="R7" s="38">
        <v>2750</v>
      </c>
      <c r="S7" s="38">
        <v>25945</v>
      </c>
      <c r="T7" s="38">
        <v>126.41</v>
      </c>
      <c r="U7" s="38">
        <v>205.24</v>
      </c>
      <c r="V7" s="38">
        <v>6113</v>
      </c>
      <c r="W7" s="38">
        <v>2.78</v>
      </c>
      <c r="X7" s="38">
        <v>2198.92</v>
      </c>
      <c r="Y7" s="38">
        <v>76.39</v>
      </c>
      <c r="Z7" s="38">
        <v>73.06</v>
      </c>
      <c r="AA7" s="38">
        <v>78.84</v>
      </c>
      <c r="AB7" s="38">
        <v>78.27</v>
      </c>
      <c r="AC7" s="38">
        <v>79.400000000000006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3604.76</v>
      </c>
      <c r="BG7" s="38">
        <v>2787.84</v>
      </c>
      <c r="BH7" s="38">
        <v>2592.67</v>
      </c>
      <c r="BI7" s="38">
        <v>2408.62</v>
      </c>
      <c r="BJ7" s="38">
        <v>0</v>
      </c>
      <c r="BK7" s="38">
        <v>1081.8</v>
      </c>
      <c r="BL7" s="38">
        <v>974.93</v>
      </c>
      <c r="BM7" s="38">
        <v>855.8</v>
      </c>
      <c r="BN7" s="38">
        <v>789.46</v>
      </c>
      <c r="BO7" s="38">
        <v>826.83</v>
      </c>
      <c r="BP7" s="38">
        <v>765.47</v>
      </c>
      <c r="BQ7" s="38">
        <v>26.25</v>
      </c>
      <c r="BR7" s="38">
        <v>23.67</v>
      </c>
      <c r="BS7" s="38">
        <v>53.97</v>
      </c>
      <c r="BT7" s="38">
        <v>51.62</v>
      </c>
      <c r="BU7" s="38">
        <v>53.03</v>
      </c>
      <c r="BV7" s="38">
        <v>52.19</v>
      </c>
      <c r="BW7" s="38">
        <v>55.32</v>
      </c>
      <c r="BX7" s="38">
        <v>59.8</v>
      </c>
      <c r="BY7" s="38">
        <v>57.77</v>
      </c>
      <c r="BZ7" s="38">
        <v>57.31</v>
      </c>
      <c r="CA7" s="38">
        <v>59.59</v>
      </c>
      <c r="CB7" s="38">
        <v>466.6</v>
      </c>
      <c r="CC7" s="38">
        <v>527.09</v>
      </c>
      <c r="CD7" s="38">
        <v>237.12</v>
      </c>
      <c r="CE7" s="38">
        <v>291.83999999999997</v>
      </c>
      <c r="CF7" s="38">
        <v>283.31</v>
      </c>
      <c r="CG7" s="38">
        <v>296.14</v>
      </c>
      <c r="CH7" s="38">
        <v>283.17</v>
      </c>
      <c r="CI7" s="38">
        <v>263.76</v>
      </c>
      <c r="CJ7" s="38">
        <v>274.35000000000002</v>
      </c>
      <c r="CK7" s="38">
        <v>273.52</v>
      </c>
      <c r="CL7" s="38">
        <v>257.86</v>
      </c>
      <c r="CM7" s="38">
        <v>40.94</v>
      </c>
      <c r="CN7" s="38">
        <v>43.45</v>
      </c>
      <c r="CO7" s="38">
        <v>43.45</v>
      </c>
      <c r="CP7" s="38">
        <v>43.45</v>
      </c>
      <c r="CQ7" s="38">
        <v>43.45</v>
      </c>
      <c r="CR7" s="38">
        <v>52.31</v>
      </c>
      <c r="CS7" s="38">
        <v>60.65</v>
      </c>
      <c r="CT7" s="38">
        <v>51.75</v>
      </c>
      <c r="CU7" s="38">
        <v>50.68</v>
      </c>
      <c r="CV7" s="38">
        <v>50.14</v>
      </c>
      <c r="CW7" s="38">
        <v>51.3</v>
      </c>
      <c r="CX7" s="38">
        <v>77.72</v>
      </c>
      <c r="CY7" s="38">
        <v>78.63</v>
      </c>
      <c r="CZ7" s="38">
        <v>79.45</v>
      </c>
      <c r="DA7" s="38">
        <v>79.59</v>
      </c>
      <c r="DB7" s="38">
        <v>79.94</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48</v>
      </c>
      <c r="B10" s="41">
        <f t="shared" ref="B10:E10" si="15">DATEVALUE($B7+12-B11&amp;"/1/"&amp;B12)</f>
        <v>46388</v>
      </c>
      <c r="C10" s="41">
        <f t="shared" si="15"/>
        <v>46753</v>
      </c>
      <c r="D10" s="41">
        <f t="shared" si="15"/>
        <v>47119</v>
      </c>
      <c r="E10" s="41">
        <f t="shared" si="15"/>
        <v>47484</v>
      </c>
      <c r="F10" s="42">
        <f>DATEVALUE($B7+12-F11&amp;"/1/"&amp;F12)</f>
        <v>47849</v>
      </c>
    </row>
    <row r="11" spans="1:145">
      <c r="B11">
        <v>4</v>
      </c>
      <c r="C11">
        <v>3</v>
      </c>
      <c r="D11">
        <v>2</v>
      </c>
      <c r="E11">
        <v>1</v>
      </c>
      <c r="F11">
        <v>0</v>
      </c>
      <c r="G11" t="s">
        <v>110</v>
      </c>
    </row>
    <row r="12" spans="1:145">
      <c r="B12">
        <v>1</v>
      </c>
      <c r="C12">
        <v>1</v>
      </c>
      <c r="D12">
        <v>1</v>
      </c>
      <c r="E12">
        <v>1</v>
      </c>
      <c r="F12">
        <v>1</v>
      </c>
      <c r="G12" t="s">
        <v>111</v>
      </c>
    </row>
    <row r="13" spans="1:145">
      <c r="B13" t="s">
        <v>112</v>
      </c>
      <c r="C13" t="s">
        <v>112</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植松英樹</cp:lastModifiedBy>
  <cp:lastPrinted>2021-01-20T02:44:14Z</cp:lastPrinted>
  <dcterms:created xsi:type="dcterms:W3CDTF">2020-12-04T03:08:47Z</dcterms:created>
  <dcterms:modified xsi:type="dcterms:W3CDTF">2021-02-05T04:24:23Z</dcterms:modified>
  <cp:category/>
</cp:coreProperties>
</file>