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02438\Desktop\R020114【依頼】平成３０年度決算「経営比較分析表」の分析等について\2原課提出\環境下水道課\"/>
    </mc:Choice>
  </mc:AlternateContent>
  <workbookProtection workbookAlgorithmName="SHA-512" workbookHashValue="H2MZANxyESvsSyGDU/VPLGIUtDXFHBH6nHEWgGTe+TGahRrO7dc6XhMAxil31E2uAD2tWY9luTZIv/bTKSWqdw==" workbookSaltValue="ZJfjeu82UoZ7IIvtepVqdA==" workbookSpinCount="100000" lockStructure="1"/>
  <bookViews>
    <workbookView xWindow="0" yWindow="0" windowWidth="19200" windowHeight="1348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<sst xmlns="http://schemas.openxmlformats.org/spreadsheetml/2006/main" count="239" uniqueCount="114">
  <si>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</si>
  <si>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</si>
  <si>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</si>
  <si>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</si>
  <si>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</si>
  <si>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</si>
  <si>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</si>
  <si>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</si>
  <si>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</si>
  <si>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</si>
  <si>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</si>
  <si>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</si>
  <si>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</si>
  <si>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</si>
  <si>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</si>
  <si>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</si>
  <si>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</si>
  <si>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</si>
  <si>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</si>
  <si>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</si>
  <si>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</si>
  <si>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</si>
  <si>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</si>
  <si>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</si>
  <si>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</si>
  <si>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</si>
  <si>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</si>
  <si>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</si>
  <si>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</si>
  <si>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</si>
  <si>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</si>
  <si>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</si>
  <si>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</si>
  <si>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</si>
  <si>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</si>
  <si>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</si>
  <si>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</si>
  <si>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</si>
  <si>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</si>
  <si>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</si>
  <si>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</si>
  <si>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</si>
  <si>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</si>
  <si>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</si>
  <si>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</si>
  <si>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</si>
  <si>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</si>
  <si>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</si>
  <si>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</si>
  <si>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</si>
  <si>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</si>
  <si>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</si>
  <si>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</si>
  <si>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</si>
  <si>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</si>
  <si>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</si>
  <si>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</si>
  <si>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</si>
  <si>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</si>
  <si>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</si>
  <si>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</si>
  <si>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</si>
  <si>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</si>
  <si>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</si>
  <si>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</si>
  <si>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</si>
  <si>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</si>
  <si>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</si>
  <si>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</si>
  <si>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</si>
  <si>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</si>
  <si>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</si>
  <si>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</si>
  <si>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</si>
  <si>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</si>
  <si>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</si>
  <si>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</si>
  <si>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</si>
  <si>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</si>
  <si>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</si>
  <si>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</si>
  <si>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</si>
  <si>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</si>
  <si>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</si>
  <si>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</si>
  <si>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</si>
  <si>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</si>
  <si>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</si>
  <si>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</si>
  <si>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</si>
  <si>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</si>
  <si>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</si>
  <si>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</si>
  <si>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</si>
  <si>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</si>
  <si>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</si>
  <si>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</si>
  <si>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</si>
  <si>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佐賀県　嬉野市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</si>
  <si>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</si>
  <si>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</si>
  <si>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</si>
  <si>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</si>
  <si>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</si>
  <si>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</si>
  <si>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</si>
  <si>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</si>
  <si>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</si>
  <si>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</si>
  <si>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</si>
  <si>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</si>
  <si>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平成９年に整備を行っており、管渠等の老朽化はまだ深刻な状況には至っていない。</t>
    <rPh sb="24" eb="26">
      <t>シンコク</t>
    </rPh>
    <rPh sb="27" eb="29">
      <t>ジョウキョウ</t>
    </rPh>
    <rPh sb="31" eb="32">
      <t>イタ</t>
    </rPh>
    <phoneticPr fontId="4"/>
  </si>
  <si>
    <t>現在、農業集落排水（個別処理を含む）と公共下水道等の料金体系が異なるため、料金体系を統一する予定である。（Ｒ３．4月から） 同時に、今後の適正な使用料の収入の確保、汚水処理費の削減等により、経営の改善を見込む。</t>
    <rPh sb="24" eb="25">
      <t>トウ</t>
    </rPh>
    <rPh sb="46" eb="48">
      <t>ヨテイ</t>
    </rPh>
    <rPh sb="57" eb="58">
      <t>ガツ</t>
    </rPh>
    <rPh sb="62" eb="64">
      <t>ドウジ</t>
    </rPh>
    <phoneticPr fontId="4"/>
  </si>
  <si>
    <t>①収益的収支比率
指標は、年々低下してきてH30年度は50.98％となっており、経常収支は赤字である。経常収益については、使用料以外の収入（一般会計繰入金）に依存しているため、料金の見直しも含め経営改善を図っていく。
④企業債残高対事業規模比率
料金収入に対する企業債残高は、接続戸数が少なく建設コストが高い為、類似団体より高く推移している。H26年度以降かなり改善されているが、料金の見直しにより更なる改善を目指す。
⑤経費回収率
使用料で回収すべき経費についても、接続戸数が少ない為、類似団体の平均より著しく低くなっている。料金の見直し、業務の効率化、適正な使用料収入の確保が必要とされる。
⑥汚水処理原価
汚水処理に要した費用については、接続戸数が少ない為、類似団体より高く推移しており、施設の効率化を高めることが必要とされる。
⑦施設利用率
指標は、接続戸数が少ない為、類似平均より低く推移している。施設の効率を高めていくための検討が必要である。
⑧水洗化率
指標は、接続戸数が少ない為、平均値を下回っている。今後も普及拡大に向けた広報等を行う。</t>
    <rPh sb="15" eb="17">
      <t>テイカ</t>
    </rPh>
    <rPh sb="70" eb="72">
      <t>イッパン</t>
    </rPh>
    <rPh sb="72" eb="74">
      <t>カイケイ</t>
    </rPh>
    <rPh sb="74" eb="76">
      <t>クリイレ</t>
    </rPh>
    <rPh sb="76" eb="77">
      <t>キン</t>
    </rPh>
    <rPh sb="139" eb="141">
      <t>セツゾク</t>
    </rPh>
    <rPh sb="141" eb="143">
      <t>コスウ</t>
    </rPh>
    <rPh sb="144" eb="145">
      <t>スク</t>
    </rPh>
    <rPh sb="147" eb="149">
      <t>ケンセツ</t>
    </rPh>
    <rPh sb="153" eb="154">
      <t>タカ</t>
    </rPh>
    <rPh sb="155" eb="156">
      <t>タメ</t>
    </rPh>
    <rPh sb="163" eb="164">
      <t>タカ</t>
    </rPh>
    <rPh sb="245" eb="246">
      <t>タメ</t>
    </rPh>
    <rPh sb="334" eb="335">
      <t>タメ</t>
    </rPh>
    <rPh sb="392" eb="393">
      <t>タメ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</si>
</sst>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2" applyFont="1" applyBorder="1" applyAlignment="1" applyProtection="1">
      <alignment horizontal="left" vertical="top" wrapText="1"/>
      <protection locked="0"/>
    </xf>
    <xf numFmtId="0" fontId="15" fillId="0" borderId="0" xfId="2" applyFont="1" applyBorder="1" applyAlignment="1" applyProtection="1">
      <alignment horizontal="left" vertical="top" wrapText="1"/>
      <protection locked="0"/>
    </xf>
    <xf numFmtId="0" fontId="15" fillId="0" borderId="7" xfId="2" applyFont="1" applyBorder="1" applyAlignment="1" applyProtection="1">
      <alignment horizontal="left" vertical="top" wrapText="1"/>
      <protection locked="0"/>
    </xf>
    <xf numFmtId="0" fontId="15" fillId="0" borderId="8" xfId="2" applyFont="1" applyBorder="1" applyAlignment="1" applyProtection="1">
      <alignment horizontal="left" vertical="top" wrapText="1"/>
      <protection locked="0"/>
    </xf>
    <xf numFmtId="0" fontId="15" fillId="0" borderId="1" xfId="2" applyFont="1" applyBorder="1" applyAlignment="1" applyProtection="1">
      <alignment horizontal="left" vertical="top" wrapText="1"/>
      <protection locked="0"/>
    </xf>
    <xf numFmtId="0" fontId="15" fillId="0" borderId="9" xfId="2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6D-49C8-905B-D4C9F2DA8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641472"/>
        <c:axId val="182641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6D-49C8-905B-D4C9F2DA8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41472"/>
        <c:axId val="182641856"/>
      </c:lineChart>
      <c:dateAx>
        <c:axId val="182641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641856"/>
        <c:crosses val="autoZero"/>
        <c:auto val="1"/>
        <c:lblOffset val="100"/>
        <c:baseTimeUnit val="years"/>
      </c:dateAx>
      <c:valAx>
        <c:axId val="182641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641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EA-4C1F-90A0-1591374A7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70232"/>
        <c:axId val="18337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52.52</c:v>
                </c:pt>
                <c:pt idx="1">
                  <c:v>54.14</c:v>
                </c:pt>
                <c:pt idx="2">
                  <c:v>132.99</c:v>
                </c:pt>
                <c:pt idx="3">
                  <c:v>51.71</c:v>
                </c:pt>
                <c:pt idx="4">
                  <c:v>50.56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EA-4C1F-90A0-1591374A7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70232"/>
        <c:axId val="183370624"/>
      </c:lineChart>
      <c:dateAx>
        <c:axId val="183370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370624"/>
        <c:crosses val="autoZero"/>
        <c:auto val="1"/>
        <c:lblOffset val="100"/>
        <c:baseTimeUnit val="years"/>
      </c:dateAx>
      <c:valAx>
        <c:axId val="18337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370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33.33</c:v>
                </c:pt>
                <c:pt idx="1">
                  <c:v>33.33</c:v>
                </c:pt>
                <c:pt idx="2">
                  <c:v>33.33</c:v>
                </c:pt>
                <c:pt idx="3">
                  <c:v>33.33</c:v>
                </c:pt>
                <c:pt idx="4">
                  <c:v>33.33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06-4C77-8435-84A1A552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85824"/>
        <c:axId val="183086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84.94</c:v>
                </c:pt>
                <c:pt idx="1">
                  <c:v>84.69</c:v>
                </c:pt>
                <c:pt idx="2">
                  <c:v>82.94</c:v>
                </c:pt>
                <c:pt idx="3">
                  <c:v>82.91</c:v>
                </c:pt>
                <c:pt idx="4">
                  <c:v>83.85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06-4C77-8435-84A1A552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85824"/>
        <c:axId val="183086216"/>
      </c:lineChart>
      <c:dateAx>
        <c:axId val="18308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086216"/>
        <c:crosses val="autoZero"/>
        <c:auto val="1"/>
        <c:lblOffset val="100"/>
        <c:baseTimeUnit val="years"/>
      </c:dateAx>
      <c:valAx>
        <c:axId val="183086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085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64.680000000000007</c:v>
                </c:pt>
                <c:pt idx="1">
                  <c:v>62.69</c:v>
                </c:pt>
                <c:pt idx="2">
                  <c:v>73.13</c:v>
                </c:pt>
                <c:pt idx="3">
                  <c:v>60.95</c:v>
                </c:pt>
                <c:pt idx="4">
                  <c:v>50.98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E8-4530-A9FE-2614CAA34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700840"/>
        <c:axId val="182705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E8-4530-A9FE-2614CAA34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00840"/>
        <c:axId val="182705320"/>
      </c:lineChart>
      <c:dateAx>
        <c:axId val="182700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705320"/>
        <c:crosses val="autoZero"/>
        <c:auto val="1"/>
        <c:lblOffset val="100"/>
        <c:baseTimeUnit val="years"/>
      </c:dateAx>
      <c:valAx>
        <c:axId val="182705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700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CB-4C60-8689-5A528B982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753752"/>
        <c:axId val="182762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B-4C60-8689-5A528B982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53752"/>
        <c:axId val="182762328"/>
      </c:lineChart>
      <c:dateAx>
        <c:axId val="182753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762328"/>
        <c:crosses val="autoZero"/>
        <c:auto val="1"/>
        <c:lblOffset val="100"/>
        <c:baseTimeUnit val="years"/>
      </c:dateAx>
      <c:valAx>
        <c:axId val="182762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753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8C-4A31-9EA9-FFFE0322C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02160"/>
        <c:axId val="182802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8C-4A31-9EA9-FFFE0322C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02160"/>
        <c:axId val="182802544"/>
      </c:lineChart>
      <c:dateAx>
        <c:axId val="182802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802544"/>
        <c:crosses val="autoZero"/>
        <c:auto val="1"/>
        <c:lblOffset val="100"/>
        <c:baseTimeUnit val="years"/>
      </c:dateAx>
      <c:valAx>
        <c:axId val="182802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802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05-441E-AC66-70188D5D5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423520"/>
        <c:axId val="180423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05-441E-AC66-70188D5D5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23520"/>
        <c:axId val="180423912"/>
      </c:lineChart>
      <c:dateAx>
        <c:axId val="180423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423912"/>
        <c:crosses val="autoZero"/>
        <c:auto val="1"/>
        <c:lblOffset val="100"/>
        <c:baseTimeUnit val="years"/>
      </c:dateAx>
      <c:valAx>
        <c:axId val="180423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423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DD-4C6E-84F9-CCC35FF42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425088"/>
        <c:axId val="180425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DD-4C6E-84F9-CCC35FF42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25088"/>
        <c:axId val="180425480"/>
      </c:lineChart>
      <c:dateAx>
        <c:axId val="180425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425480"/>
        <c:crosses val="autoZero"/>
        <c:auto val="1"/>
        <c:lblOffset val="100"/>
        <c:baseTimeUnit val="years"/>
      </c:dateAx>
      <c:valAx>
        <c:axId val="180425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425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1196.1500000000001</c:v>
                </c:pt>
                <c:pt idx="1">
                  <c:v>1111.54</c:v>
                </c:pt>
                <c:pt idx="2">
                  <c:v>2057.69</c:v>
                </c:pt>
                <c:pt idx="3">
                  <c:v>1888.46</c:v>
                </c:pt>
                <c:pt idx="4">
                  <c:v>1715.38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BC-492B-889E-1017AB8D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426656"/>
        <c:axId val="180427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701.33</c:v>
                </c:pt>
                <c:pt idx="1">
                  <c:v>663.76</c:v>
                </c:pt>
                <c:pt idx="2">
                  <c:v>566.35</c:v>
                </c:pt>
                <c:pt idx="3">
                  <c:v>888.8</c:v>
                </c:pt>
                <c:pt idx="4">
                  <c:v>855.65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BC-492B-889E-1017AB8D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26656"/>
        <c:axId val="180427048"/>
      </c:lineChart>
      <c:dateAx>
        <c:axId val="18042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427048"/>
        <c:crosses val="autoZero"/>
        <c:auto val="1"/>
        <c:lblOffset val="100"/>
        <c:baseTimeUnit val="years"/>
      </c:dateAx>
      <c:valAx>
        <c:axId val="180427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42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24.53</c:v>
                </c:pt>
                <c:pt idx="1">
                  <c:v>24.53</c:v>
                </c:pt>
                <c:pt idx="2">
                  <c:v>24.53</c:v>
                </c:pt>
                <c:pt idx="3">
                  <c:v>29.55</c:v>
                </c:pt>
                <c:pt idx="4">
                  <c:v>31.71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DE-4ACD-A963-E3D0703C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67096"/>
        <c:axId val="18336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53.48</c:v>
                </c:pt>
                <c:pt idx="1">
                  <c:v>53.76</c:v>
                </c:pt>
                <c:pt idx="2">
                  <c:v>52.27</c:v>
                </c:pt>
                <c:pt idx="3">
                  <c:v>52.55</c:v>
                </c:pt>
                <c:pt idx="4">
                  <c:v>52.23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DE-4ACD-A963-E3D0703C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67096"/>
        <c:axId val="183367488"/>
      </c:lineChart>
      <c:dateAx>
        <c:axId val="183367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367488"/>
        <c:crosses val="autoZero"/>
        <c:auto val="1"/>
        <c:lblOffset val="100"/>
        <c:baseTimeUnit val="years"/>
      </c:dateAx>
      <c:valAx>
        <c:axId val="183367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367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588.89</c:v>
                </c:pt>
                <c:pt idx="1">
                  <c:v>588.89</c:v>
                </c:pt>
                <c:pt idx="2">
                  <c:v>588.89</c:v>
                </c:pt>
                <c:pt idx="3">
                  <c:v>488.89</c:v>
                </c:pt>
                <c:pt idx="4">
                  <c:v>455.56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61-4B90-BEBA-C4CC0886E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68664"/>
        <c:axId val="183369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277.29000000000002</c:v>
                </c:pt>
                <c:pt idx="1">
                  <c:v>275.25</c:v>
                </c:pt>
                <c:pt idx="2">
                  <c:v>291.01</c:v>
                </c:pt>
                <c:pt idx="3">
                  <c:v>292.45</c:v>
                </c:pt>
                <c:pt idx="4">
                  <c:v>294.05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61-4B90-BEBA-C4CC0886E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68664"/>
        <c:axId val="183369056"/>
      </c:lineChart>
      <c:dateAx>
        <c:axId val="183368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369056"/>
        <c:crosses val="autoZero"/>
        <c:auto val="1"/>
        <c:lblOffset val="100"/>
        <c:baseTimeUnit val="years"/>
      </c:dateAx>
      <c:valAx>
        <c:axId val="183369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368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【299.14】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</row>
    <row r="3" spans="1:7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</row>
    <row r="4" spans="1:7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80" t="str">
        <f>データ!H6</f>
        <v>佐賀県　嬉野市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0" t="s">
        <v>1</v>
      </c>
      <c r="C7" s="70"/>
      <c r="D7" s="70"/>
      <c r="E7" s="70"/>
      <c r="F7" s="70"/>
      <c r="G7" s="70"/>
      <c r="H7" s="70"/>
      <c r="I7" s="70" t="s">
        <v>2</v>
      </c>
      <c r="J7" s="70"/>
      <c r="K7" s="70"/>
      <c r="L7" s="70"/>
      <c r="M7" s="70"/>
      <c r="N7" s="70"/>
      <c r="O7" s="70"/>
      <c r="P7" s="70" t="s">
        <v>3</v>
      </c>
      <c r="Q7" s="70"/>
      <c r="R7" s="70"/>
      <c r="S7" s="70"/>
      <c r="T7" s="70"/>
      <c r="U7" s="70"/>
      <c r="V7" s="70"/>
      <c r="W7" s="70" t="s">
        <v>4</v>
      </c>
      <c r="X7" s="70"/>
      <c r="Y7" s="70"/>
      <c r="Z7" s="70"/>
      <c r="AA7" s="70"/>
      <c r="AB7" s="70"/>
      <c r="AC7" s="70"/>
      <c r="AD7" s="70" t="s">
        <v>5</v>
      </c>
      <c r="AE7" s="70"/>
      <c r="AF7" s="70"/>
      <c r="AG7" s="70"/>
      <c r="AH7" s="70"/>
      <c r="AI7" s="70"/>
      <c r="AJ7" s="70"/>
      <c r="AK7" s="3"/>
      <c r="AL7" s="70" t="s">
        <v>6</v>
      </c>
      <c r="AM7" s="70"/>
      <c r="AN7" s="70"/>
      <c r="AO7" s="70"/>
      <c r="AP7" s="70"/>
      <c r="AQ7" s="70"/>
      <c r="AR7" s="70"/>
      <c r="AS7" s="70"/>
      <c r="AT7" s="70" t="s">
        <v>7</v>
      </c>
      <c r="AU7" s="70"/>
      <c r="AV7" s="70"/>
      <c r="AW7" s="70"/>
      <c r="AX7" s="70"/>
      <c r="AY7" s="70"/>
      <c r="AZ7" s="70"/>
      <c r="BA7" s="70"/>
      <c r="BB7" s="70" t="s">
        <v>8</v>
      </c>
      <c r="BC7" s="70"/>
      <c r="BD7" s="70"/>
      <c r="BE7" s="70"/>
      <c r="BF7" s="70"/>
      <c r="BG7" s="70"/>
      <c r="BH7" s="70"/>
      <c r="BI7" s="70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7" t="str">
        <f>データ!I6</f>
        <v>法非適用</v>
      </c>
      <c r="C8" s="77"/>
      <c r="D8" s="77"/>
      <c r="E8" s="77"/>
      <c r="F8" s="77"/>
      <c r="G8" s="77"/>
      <c r="H8" s="77"/>
      <c r="I8" s="77" t="str">
        <f>データ!J6</f>
        <v>下水道事業</v>
      </c>
      <c r="J8" s="77"/>
      <c r="K8" s="77"/>
      <c r="L8" s="77"/>
      <c r="M8" s="77"/>
      <c r="N8" s="77"/>
      <c r="O8" s="77"/>
      <c r="P8" s="77" t="str">
        <f>データ!K6</f>
        <v>個別排水処理</v>
      </c>
      <c r="Q8" s="77"/>
      <c r="R8" s="77"/>
      <c r="S8" s="77"/>
      <c r="T8" s="77"/>
      <c r="U8" s="77"/>
      <c r="V8" s="77"/>
      <c r="W8" s="77" t="str">
        <f>データ!L6</f>
        <v>L2</v>
      </c>
      <c r="X8" s="77"/>
      <c r="Y8" s="77"/>
      <c r="Z8" s="77"/>
      <c r="AA8" s="77"/>
      <c r="AB8" s="77"/>
      <c r="AC8" s="77"/>
      <c r="AD8" s="78" t="str">
        <f>データ!$M$6</f>
        <v>非設置</v>
      </c>
      <c r="AE8" s="78"/>
      <c r="AF8" s="78"/>
      <c r="AG8" s="78"/>
      <c r="AH8" s="78"/>
      <c r="AI8" s="78"/>
      <c r="AJ8" s="78"/>
      <c r="AK8" s="3"/>
      <c r="AL8" s="74">
        <f>データ!S6</f>
        <v>26292</v>
      </c>
      <c r="AM8" s="74"/>
      <c r="AN8" s="74"/>
      <c r="AO8" s="74"/>
      <c r="AP8" s="74"/>
      <c r="AQ8" s="74"/>
      <c r="AR8" s="74"/>
      <c r="AS8" s="74"/>
      <c r="AT8" s="73">
        <f>データ!T6</f>
        <v>126.41</v>
      </c>
      <c r="AU8" s="73"/>
      <c r="AV8" s="73"/>
      <c r="AW8" s="73"/>
      <c r="AX8" s="73"/>
      <c r="AY8" s="73"/>
      <c r="AZ8" s="73"/>
      <c r="BA8" s="73"/>
      <c r="BB8" s="73">
        <f>データ!U6</f>
        <v>207.99</v>
      </c>
      <c r="BC8" s="73"/>
      <c r="BD8" s="73"/>
      <c r="BE8" s="73"/>
      <c r="BF8" s="73"/>
      <c r="BG8" s="73"/>
      <c r="BH8" s="73"/>
      <c r="BI8" s="73"/>
      <c r="BJ8" s="3"/>
      <c r="BK8" s="3"/>
      <c r="BL8" s="75" t="s">
        <v>10</v>
      </c>
      <c r="BM8" s="7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70" t="s">
        <v>12</v>
      </c>
      <c r="C9" s="70"/>
      <c r="D9" s="70"/>
      <c r="E9" s="70"/>
      <c r="F9" s="70"/>
      <c r="G9" s="70"/>
      <c r="H9" s="70"/>
      <c r="I9" s="70" t="s">
        <v>13</v>
      </c>
      <c r="J9" s="70"/>
      <c r="K9" s="70"/>
      <c r="L9" s="70"/>
      <c r="M9" s="70"/>
      <c r="N9" s="70"/>
      <c r="O9" s="70"/>
      <c r="P9" s="70" t="s">
        <v>14</v>
      </c>
      <c r="Q9" s="70"/>
      <c r="R9" s="70"/>
      <c r="S9" s="70"/>
      <c r="T9" s="70"/>
      <c r="U9" s="70"/>
      <c r="V9" s="70"/>
      <c r="W9" s="70" t="s">
        <v>15</v>
      </c>
      <c r="X9" s="70"/>
      <c r="Y9" s="70"/>
      <c r="Z9" s="70"/>
      <c r="AA9" s="70"/>
      <c r="AB9" s="70"/>
      <c r="AC9" s="70"/>
      <c r="AD9" s="70" t="s">
        <v>16</v>
      </c>
      <c r="AE9" s="70"/>
      <c r="AF9" s="70"/>
      <c r="AG9" s="70"/>
      <c r="AH9" s="70"/>
      <c r="AI9" s="70"/>
      <c r="AJ9" s="70"/>
      <c r="AK9" s="3"/>
      <c r="AL9" s="70" t="s">
        <v>17</v>
      </c>
      <c r="AM9" s="70"/>
      <c r="AN9" s="70"/>
      <c r="AO9" s="70"/>
      <c r="AP9" s="70"/>
      <c r="AQ9" s="70"/>
      <c r="AR9" s="70"/>
      <c r="AS9" s="70"/>
      <c r="AT9" s="70" t="s">
        <v>18</v>
      </c>
      <c r="AU9" s="70"/>
      <c r="AV9" s="70"/>
      <c r="AW9" s="70"/>
      <c r="AX9" s="70"/>
      <c r="AY9" s="70"/>
      <c r="AZ9" s="70"/>
      <c r="BA9" s="70"/>
      <c r="BB9" s="70" t="s">
        <v>19</v>
      </c>
      <c r="BC9" s="70"/>
      <c r="BD9" s="70"/>
      <c r="BE9" s="70"/>
      <c r="BF9" s="70"/>
      <c r="BG9" s="70"/>
      <c r="BH9" s="70"/>
      <c r="BI9" s="70"/>
      <c r="BJ9" s="3"/>
      <c r="BK9" s="3"/>
      <c r="BL9" s="71" t="s">
        <v>20</v>
      </c>
      <c r="BM9" s="7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73" t="str">
        <f>データ!N6</f>
        <v>-</v>
      </c>
      <c r="C10" s="73"/>
      <c r="D10" s="73"/>
      <c r="E10" s="73"/>
      <c r="F10" s="73"/>
      <c r="G10" s="73"/>
      <c r="H10" s="73"/>
      <c r="I10" s="73" t="str">
        <f>データ!O6</f>
        <v>該当数値なし</v>
      </c>
      <c r="J10" s="73"/>
      <c r="K10" s="73"/>
      <c r="L10" s="73"/>
      <c r="M10" s="73"/>
      <c r="N10" s="73"/>
      <c r="O10" s="73"/>
      <c r="P10" s="73">
        <f>データ!P6</f>
        <v>0.02</v>
      </c>
      <c r="Q10" s="73"/>
      <c r="R10" s="73"/>
      <c r="S10" s="73"/>
      <c r="T10" s="73"/>
      <c r="U10" s="73"/>
      <c r="V10" s="73"/>
      <c r="W10" s="73">
        <f>データ!Q6</f>
        <v>100</v>
      </c>
      <c r="X10" s="73"/>
      <c r="Y10" s="73"/>
      <c r="Z10" s="73"/>
      <c r="AA10" s="73"/>
      <c r="AB10" s="73"/>
      <c r="AC10" s="73"/>
      <c r="AD10" s="74">
        <f>データ!R6</f>
        <v>2700</v>
      </c>
      <c r="AE10" s="74"/>
      <c r="AF10" s="74"/>
      <c r="AG10" s="74"/>
      <c r="AH10" s="74"/>
      <c r="AI10" s="74"/>
      <c r="AJ10" s="74"/>
      <c r="AK10" s="2"/>
      <c r="AL10" s="74">
        <f>データ!V6</f>
        <v>6</v>
      </c>
      <c r="AM10" s="74"/>
      <c r="AN10" s="74"/>
      <c r="AO10" s="74"/>
      <c r="AP10" s="74"/>
      <c r="AQ10" s="74"/>
      <c r="AR10" s="74"/>
      <c r="AS10" s="74"/>
      <c r="AT10" s="73">
        <f>データ!W6</f>
        <v>0.01</v>
      </c>
      <c r="AU10" s="73"/>
      <c r="AV10" s="73"/>
      <c r="AW10" s="73"/>
      <c r="AX10" s="73"/>
      <c r="AY10" s="73"/>
      <c r="AZ10" s="73"/>
      <c r="BA10" s="73"/>
      <c r="BB10" s="73">
        <f>データ!X6</f>
        <v>600</v>
      </c>
      <c r="BC10" s="73"/>
      <c r="BD10" s="73"/>
      <c r="BE10" s="73"/>
      <c r="BF10" s="73"/>
      <c r="BG10" s="73"/>
      <c r="BH10" s="73"/>
      <c r="BI10" s="73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4" t="s">
        <v>113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111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112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>
      <c r="C83" s="2" t="s">
        <v>30</v>
      </c>
    </row>
    <row r="84" spans="1:78">
      <c r="C84" s="2"/>
    </row>
    <row r="85" spans="1:78" hidden="1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【860.68】</v>
      </c>
      <c r="I86" s="26" t="str">
        <f>データ!CA6</f>
        <v>【52.12】</v>
      </c>
      <c r="J86" s="26" t="str">
        <f>データ!CL6</f>
        <v>【299.14】</v>
      </c>
      <c r="K86" s="26" t="str">
        <f>データ!CW6</f>
        <v>【50.35】</v>
      </c>
      <c r="L86" s="26" t="str">
        <f>データ!DH6</f>
        <v>【81.14】</v>
      </c>
      <c r="M86" s="26" t="s">
        <v>44</v>
      </c>
      <c r="N86" s="26" t="s">
        <v>44</v>
      </c>
      <c r="O86" s="26" t="str">
        <f>データ!EO6</f>
        <v>【-】</v>
      </c>
    </row>
  </sheetData>
  <sheetProtection algorithmName="SHA-512" hashValue="ofjWwuP92HUWMbJQFP3xAIGR9dQyA/BU4iYSbvqGioqYBSvmWYt7v2ZrnQX8CSt53DHopUfeQEL14BUYjYRBxA==" saltValue="v/TH8VR5mzrpbROigRgiL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66:BZ82"/>
    <mergeCell ref="B60:BJ61"/>
    <mergeCell ref="BL64:BZ65"/>
    <mergeCell ref="BL10:BM10"/>
    <mergeCell ref="BL11:BZ13"/>
    <mergeCell ref="B14:BJ15"/>
    <mergeCell ref="BL14:BZ15"/>
    <mergeCell ref="BL45:BZ46"/>
    <mergeCell ref="BL16:BZ44"/>
    <mergeCell ref="BL47:BZ6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82" t="s">
        <v>54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Y3" s="88" t="s">
        <v>55</v>
      </c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 t="s">
        <v>56</v>
      </c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</row>
    <row r="4" spans="1:145">
      <c r="A4" s="28" t="s">
        <v>57</v>
      </c>
      <c r="B4" s="30"/>
      <c r="C4" s="30"/>
      <c r="D4" s="30"/>
      <c r="E4" s="30"/>
      <c r="F4" s="30"/>
      <c r="G4" s="30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  <c r="Y4" s="81" t="s">
        <v>58</v>
      </c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 t="s">
        <v>59</v>
      </c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 t="s">
        <v>60</v>
      </c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 t="s">
        <v>61</v>
      </c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 t="s">
        <v>62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 t="s">
        <v>63</v>
      </c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 t="s">
        <v>64</v>
      </c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 t="s">
        <v>65</v>
      </c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 t="s">
        <v>66</v>
      </c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 t="s">
        <v>67</v>
      </c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 t="s">
        <v>68</v>
      </c>
      <c r="EF4" s="81"/>
      <c r="EG4" s="81"/>
      <c r="EH4" s="81"/>
      <c r="EI4" s="81"/>
      <c r="EJ4" s="81"/>
      <c r="EK4" s="81"/>
      <c r="EL4" s="81"/>
      <c r="EM4" s="81"/>
      <c r="EN4" s="81"/>
      <c r="EO4" s="81"/>
    </row>
    <row r="5" spans="1:14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>
      <c r="A6" s="28" t="s">
        <v>97</v>
      </c>
      <c r="B6" s="33">
        <f>B7</f>
        <v>2018</v>
      </c>
      <c r="C6" s="33">
        <f t="shared" ref="C6:X6" si="3">C7</f>
        <v>412091</v>
      </c>
      <c r="D6" s="33">
        <f t="shared" si="3"/>
        <v>47</v>
      </c>
      <c r="E6" s="33">
        <f t="shared" si="3"/>
        <v>18</v>
      </c>
      <c r="F6" s="33">
        <f t="shared" si="3"/>
        <v>1</v>
      </c>
      <c r="G6" s="33">
        <f t="shared" si="3"/>
        <v>0</v>
      </c>
      <c r="H6" s="33" t="str">
        <f t="shared" si="3"/>
        <v>佐賀県　嬉野市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個別排水処理</v>
      </c>
      <c r="L6" s="33" t="str">
        <f t="shared" si="3"/>
        <v>L2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0.02</v>
      </c>
      <c r="Q6" s="34">
        <f t="shared" si="3"/>
        <v>100</v>
      </c>
      <c r="R6" s="34">
        <f t="shared" si="3"/>
        <v>2700</v>
      </c>
      <c r="S6" s="34">
        <f t="shared" si="3"/>
        <v>26292</v>
      </c>
      <c r="T6" s="34">
        <f t="shared" si="3"/>
        <v>126.41</v>
      </c>
      <c r="U6" s="34">
        <f t="shared" si="3"/>
        <v>207.99</v>
      </c>
      <c r="V6" s="34">
        <f t="shared" si="3"/>
        <v>6</v>
      </c>
      <c r="W6" s="34">
        <f t="shared" si="3"/>
        <v>0.01</v>
      </c>
      <c r="X6" s="34">
        <f t="shared" si="3"/>
        <v>600</v>
      </c>
      <c r="Y6" s="35">
        <f>IF(Y7="",NA(),Y7)</f>
        <v>64.680000000000007</v>
      </c>
      <c r="Z6" s="35">
        <f t="shared" ref="Z6:AH6" si="4">IF(Z7="",NA(),Z7)</f>
        <v>62.69</v>
      </c>
      <c r="AA6" s="35">
        <f t="shared" si="4"/>
        <v>73.13</v>
      </c>
      <c r="AB6" s="35">
        <f t="shared" si="4"/>
        <v>60.95</v>
      </c>
      <c r="AC6" s="35">
        <f t="shared" si="4"/>
        <v>50.98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1196.1500000000001</v>
      </c>
      <c r="BG6" s="35">
        <f t="shared" ref="BG6:BO6" si="7">IF(BG7="",NA(),BG7)</f>
        <v>1111.54</v>
      </c>
      <c r="BH6" s="35">
        <f t="shared" si="7"/>
        <v>2057.69</v>
      </c>
      <c r="BI6" s="35">
        <f t="shared" si="7"/>
        <v>1888.46</v>
      </c>
      <c r="BJ6" s="35">
        <f t="shared" si="7"/>
        <v>1715.38</v>
      </c>
      <c r="BK6" s="35">
        <f t="shared" si="7"/>
        <v>701.33</v>
      </c>
      <c r="BL6" s="35">
        <f t="shared" si="7"/>
        <v>663.76</v>
      </c>
      <c r="BM6" s="35">
        <f t="shared" si="7"/>
        <v>566.35</v>
      </c>
      <c r="BN6" s="35">
        <f t="shared" si="7"/>
        <v>888.8</v>
      </c>
      <c r="BO6" s="35">
        <f t="shared" si="7"/>
        <v>855.65</v>
      </c>
      <c r="BP6" s="34" t="str">
        <f>IF(BP7="","",IF(BP7="-","【-】","【"&amp;SUBSTITUTE(TEXT(BP7,"#,##0.00"),"-","△")&amp;"】"))</f>
        <v>【860.68】</v>
      </c>
      <c r="BQ6" s="35">
        <f>IF(BQ7="",NA(),BQ7)</f>
        <v>24.53</v>
      </c>
      <c r="BR6" s="35">
        <f t="shared" ref="BR6:BZ6" si="8">IF(BR7="",NA(),BR7)</f>
        <v>24.53</v>
      </c>
      <c r="BS6" s="35">
        <f t="shared" si="8"/>
        <v>24.53</v>
      </c>
      <c r="BT6" s="35">
        <f t="shared" si="8"/>
        <v>29.55</v>
      </c>
      <c r="BU6" s="35">
        <f t="shared" si="8"/>
        <v>31.71</v>
      </c>
      <c r="BV6" s="35">
        <f t="shared" si="8"/>
        <v>53.48</v>
      </c>
      <c r="BW6" s="35">
        <f t="shared" si="8"/>
        <v>53.76</v>
      </c>
      <c r="BX6" s="35">
        <f t="shared" si="8"/>
        <v>52.27</v>
      </c>
      <c r="BY6" s="35">
        <f t="shared" si="8"/>
        <v>52.55</v>
      </c>
      <c r="BZ6" s="35">
        <f t="shared" si="8"/>
        <v>52.23</v>
      </c>
      <c r="CA6" s="34" t="str">
        <f>IF(CA7="","",IF(CA7="-","【-】","【"&amp;SUBSTITUTE(TEXT(CA7,"#,##0.00"),"-","△")&amp;"】"))</f>
        <v>【52.12】</v>
      </c>
      <c r="CB6" s="35">
        <f>IF(CB7="",NA(),CB7)</f>
        <v>588.89</v>
      </c>
      <c r="CC6" s="35">
        <f t="shared" ref="CC6:CK6" si="9">IF(CC7="",NA(),CC7)</f>
        <v>588.89</v>
      </c>
      <c r="CD6" s="35">
        <f t="shared" si="9"/>
        <v>588.89</v>
      </c>
      <c r="CE6" s="35">
        <f t="shared" si="9"/>
        <v>488.89</v>
      </c>
      <c r="CF6" s="35">
        <f t="shared" si="9"/>
        <v>455.56</v>
      </c>
      <c r="CG6" s="35">
        <f t="shared" si="9"/>
        <v>277.29000000000002</v>
      </c>
      <c r="CH6" s="35">
        <f t="shared" si="9"/>
        <v>275.25</v>
      </c>
      <c r="CI6" s="35">
        <f t="shared" si="9"/>
        <v>291.01</v>
      </c>
      <c r="CJ6" s="35">
        <f t="shared" si="9"/>
        <v>292.45</v>
      </c>
      <c r="CK6" s="35">
        <f t="shared" si="9"/>
        <v>294.05</v>
      </c>
      <c r="CL6" s="34" t="str">
        <f>IF(CL7="","",IF(CL7="-","【-】","【"&amp;SUBSTITUTE(TEXT(CL7,"#,##0.00"),"-","△")&amp;"】"))</f>
        <v>【299.14】</v>
      </c>
      <c r="CM6" s="35">
        <f>IF(CM7="",NA(),CM7)</f>
        <v>25</v>
      </c>
      <c r="CN6" s="35">
        <f t="shared" ref="CN6:CV6" si="10">IF(CN7="",NA(),CN7)</f>
        <v>25</v>
      </c>
      <c r="CO6" s="35">
        <f t="shared" si="10"/>
        <v>25</v>
      </c>
      <c r="CP6" s="35">
        <f t="shared" si="10"/>
        <v>25</v>
      </c>
      <c r="CQ6" s="35">
        <f t="shared" si="10"/>
        <v>25</v>
      </c>
      <c r="CR6" s="35">
        <f t="shared" si="10"/>
        <v>52.52</v>
      </c>
      <c r="CS6" s="35">
        <f t="shared" si="10"/>
        <v>54.14</v>
      </c>
      <c r="CT6" s="35">
        <f t="shared" si="10"/>
        <v>132.99</v>
      </c>
      <c r="CU6" s="35">
        <f t="shared" si="10"/>
        <v>51.71</v>
      </c>
      <c r="CV6" s="35">
        <f t="shared" si="10"/>
        <v>50.56</v>
      </c>
      <c r="CW6" s="34" t="str">
        <f>IF(CW7="","",IF(CW7="-","【-】","【"&amp;SUBSTITUTE(TEXT(CW7,"#,##0.00"),"-","△")&amp;"】"))</f>
        <v>【50.35】</v>
      </c>
      <c r="CX6" s="35">
        <f>IF(CX7="",NA(),CX7)</f>
        <v>33.33</v>
      </c>
      <c r="CY6" s="35">
        <f t="shared" ref="CY6:DG6" si="11">IF(CY7="",NA(),CY7)</f>
        <v>33.33</v>
      </c>
      <c r="CZ6" s="35">
        <f t="shared" si="11"/>
        <v>33.33</v>
      </c>
      <c r="DA6" s="35">
        <f t="shared" si="11"/>
        <v>33.33</v>
      </c>
      <c r="DB6" s="35">
        <f t="shared" si="11"/>
        <v>33.33</v>
      </c>
      <c r="DC6" s="35">
        <f t="shared" si="11"/>
        <v>84.94</v>
      </c>
      <c r="DD6" s="35">
        <f t="shared" si="11"/>
        <v>84.69</v>
      </c>
      <c r="DE6" s="35">
        <f t="shared" si="11"/>
        <v>82.94</v>
      </c>
      <c r="DF6" s="35">
        <f t="shared" si="11"/>
        <v>82.91</v>
      </c>
      <c r="DG6" s="35">
        <f t="shared" si="11"/>
        <v>83.85</v>
      </c>
      <c r="DH6" s="34" t="str">
        <f>IF(DH7="","",IF(DH7="-","【-】","【"&amp;SUBSTITUTE(TEXT(DH7,"#,##0.00"),"-","△")&amp;"】"))</f>
        <v>【81.14】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>
      <c r="A7" s="28"/>
      <c r="B7" s="37">
        <v>2018</v>
      </c>
      <c r="C7" s="37">
        <v>412091</v>
      </c>
      <c r="D7" s="37">
        <v>47</v>
      </c>
      <c r="E7" s="37">
        <v>18</v>
      </c>
      <c r="F7" s="37">
        <v>1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0.02</v>
      </c>
      <c r="Q7" s="38">
        <v>100</v>
      </c>
      <c r="R7" s="38">
        <v>2700</v>
      </c>
      <c r="S7" s="38">
        <v>26292</v>
      </c>
      <c r="T7" s="38">
        <v>126.41</v>
      </c>
      <c r="U7" s="38">
        <v>207.99</v>
      </c>
      <c r="V7" s="38">
        <v>6</v>
      </c>
      <c r="W7" s="38">
        <v>0.01</v>
      </c>
      <c r="X7" s="38">
        <v>600</v>
      </c>
      <c r="Y7" s="38">
        <v>64.680000000000007</v>
      </c>
      <c r="Z7" s="38">
        <v>62.69</v>
      </c>
      <c r="AA7" s="38">
        <v>73.13</v>
      </c>
      <c r="AB7" s="38">
        <v>60.95</v>
      </c>
      <c r="AC7" s="38">
        <v>50.98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1196.1500000000001</v>
      </c>
      <c r="BG7" s="38">
        <v>1111.54</v>
      </c>
      <c r="BH7" s="38">
        <v>2057.69</v>
      </c>
      <c r="BI7" s="38">
        <v>1888.46</v>
      </c>
      <c r="BJ7" s="38">
        <v>1715.38</v>
      </c>
      <c r="BK7" s="38">
        <v>701.33</v>
      </c>
      <c r="BL7" s="38">
        <v>663.76</v>
      </c>
      <c r="BM7" s="38">
        <v>566.35</v>
      </c>
      <c r="BN7" s="38">
        <v>888.8</v>
      </c>
      <c r="BO7" s="38">
        <v>855.65</v>
      </c>
      <c r="BP7" s="38">
        <v>860.68</v>
      </c>
      <c r="BQ7" s="38">
        <v>24.53</v>
      </c>
      <c r="BR7" s="38">
        <v>24.53</v>
      </c>
      <c r="BS7" s="38">
        <v>24.53</v>
      </c>
      <c r="BT7" s="38">
        <v>29.55</v>
      </c>
      <c r="BU7" s="38">
        <v>31.71</v>
      </c>
      <c r="BV7" s="38">
        <v>53.48</v>
      </c>
      <c r="BW7" s="38">
        <v>53.76</v>
      </c>
      <c r="BX7" s="38">
        <v>52.27</v>
      </c>
      <c r="BY7" s="38">
        <v>52.55</v>
      </c>
      <c r="BZ7" s="38">
        <v>52.23</v>
      </c>
      <c r="CA7" s="38">
        <v>52.12</v>
      </c>
      <c r="CB7" s="38">
        <v>588.89</v>
      </c>
      <c r="CC7" s="38">
        <v>588.89</v>
      </c>
      <c r="CD7" s="38">
        <v>588.89</v>
      </c>
      <c r="CE7" s="38">
        <v>488.89</v>
      </c>
      <c r="CF7" s="38">
        <v>455.56</v>
      </c>
      <c r="CG7" s="38">
        <v>277.29000000000002</v>
      </c>
      <c r="CH7" s="38">
        <v>275.25</v>
      </c>
      <c r="CI7" s="38">
        <v>291.01</v>
      </c>
      <c r="CJ7" s="38">
        <v>292.45</v>
      </c>
      <c r="CK7" s="38">
        <v>294.05</v>
      </c>
      <c r="CL7" s="38">
        <v>299.14</v>
      </c>
      <c r="CM7" s="38">
        <v>25</v>
      </c>
      <c r="CN7" s="38">
        <v>25</v>
      </c>
      <c r="CO7" s="38">
        <v>25</v>
      </c>
      <c r="CP7" s="38">
        <v>25</v>
      </c>
      <c r="CQ7" s="38">
        <v>25</v>
      </c>
      <c r="CR7" s="38">
        <v>52.52</v>
      </c>
      <c r="CS7" s="38">
        <v>54.14</v>
      </c>
      <c r="CT7" s="38">
        <v>132.99</v>
      </c>
      <c r="CU7" s="38">
        <v>51.71</v>
      </c>
      <c r="CV7" s="38">
        <v>50.56</v>
      </c>
      <c r="CW7" s="38">
        <v>50.35</v>
      </c>
      <c r="CX7" s="38">
        <v>33.33</v>
      </c>
      <c r="CY7" s="38">
        <v>33.33</v>
      </c>
      <c r="CZ7" s="38">
        <v>33.33</v>
      </c>
      <c r="DA7" s="38">
        <v>33.33</v>
      </c>
      <c r="DB7" s="38">
        <v>33.33</v>
      </c>
      <c r="DC7" s="38">
        <v>84.94</v>
      </c>
      <c r="DD7" s="38">
        <v>84.69</v>
      </c>
      <c r="DE7" s="38">
        <v>82.94</v>
      </c>
      <c r="DF7" s="38">
        <v>82.91</v>
      </c>
      <c r="DG7" s="38">
        <v>83.85</v>
      </c>
      <c r="DH7" s="38">
        <v>81.14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104</v>
      </c>
      <c r="EF7" s="38" t="s">
        <v>104</v>
      </c>
      <c r="EG7" s="38" t="s">
        <v>104</v>
      </c>
      <c r="EH7" s="38" t="s">
        <v>104</v>
      </c>
      <c r="EI7" s="38" t="s">
        <v>104</v>
      </c>
      <c r="EJ7" s="38" t="s">
        <v>104</v>
      </c>
      <c r="EK7" s="38" t="s">
        <v>104</v>
      </c>
      <c r="EL7" s="38" t="s">
        <v>104</v>
      </c>
      <c r="EM7" s="38" t="s">
        <v>104</v>
      </c>
      <c r="EN7" s="38" t="s">
        <v>104</v>
      </c>
      <c r="EO7" s="38" t="s">
        <v>104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2020-01-22T08:52:42Z</cp:lastPrinted>
  <dcterms:created xsi:type="dcterms:W3CDTF">2019-12-05T05:32:20Z</dcterms:created>
  <dcterms:modified xsi:type="dcterms:W3CDTF">2020-01-22T08:52:47Z</dcterms:modified>
  <cp:category/>
</cp:coreProperties>
</file>