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1.0.3\共有フォルダ\環境水道課\環境下水道課\経営比較分析表◆H27年度から\2017◆平成29年度決算「経営比較分析表」の分析等について\"/>
    </mc:Choice>
  </mc:AlternateContent>
  <workbookProtection workbookAlgorithmName="SHA-512" workbookHashValue="c0itcuSrLE5n7ayc04y5kZlgUhOW6SDdEd46o1wLJvwt5LO1jimekqn6Rv241SlIpCeR+KscjWoce50I8UWB9g==" workbookSaltValue="pcCHXlLrAfwCxhzGiEvzTA==" workbookSpinCount="100000" lockStructure="1"/>
  <bookViews>
    <workbookView xWindow="0" yWindow="0" windowWidth="20490" windowHeight="769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<sst xmlns="http://schemas.openxmlformats.org/spreadsheetml/2006/main" count="240" uniqueCount="125">
  <si>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</si>
  <si>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</si>
  <si>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</si>
  <si>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</si>
  <si>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</si>
  <si>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</si>
  <si>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</si>
  <si>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</si>
  <si>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</si>
  <si>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</si>
  <si>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</si>
  <si>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</si>
  <si>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</si>
  <si>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</si>
  <si>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</si>
  <si>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</si>
  <si>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</si>
  <si>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</si>
  <si>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</si>
  <si>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</si>
  <si>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</si>
  <si>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</si>
  <si>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</si>
  <si>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</si>
  <si>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</si>
  <si>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</si>
  <si>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</si>
  <si>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</si>
  <si>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</si>
  <si>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</si>
  <si>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</si>
  <si>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</si>
  <si>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</si>
  <si>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</si>
  <si>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</si>
  <si>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</si>
  <si>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</si>
  <si>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</si>
  <si>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</si>
  <si>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</si>
  <si>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</si>
  <si>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</si>
  <si>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</si>
  <si>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</si>
  <si>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</si>
  <si>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</si>
  <si>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</si>
  <si>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</si>
  <si>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</si>
  <si>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</si>
  <si>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</si>
  <si>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</si>
  <si>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</si>
  <si>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</si>
  <si>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</si>
  <si>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</si>
  <si>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</si>
  <si>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</si>
  <si>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</si>
  <si>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</si>
  <si>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</si>
  <si>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</si>
  <si>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</si>
  <si>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</si>
  <si>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</si>
  <si>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</si>
  <si>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</si>
  <si>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</si>
  <si>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</si>
  <si>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</si>
  <si>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</si>
  <si>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</si>
  <si>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</si>
  <si>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</si>
  <si>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</si>
  <si>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</si>
  <si>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</si>
  <si>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</si>
  <si>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</si>
  <si>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</si>
  <si>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</si>
  <si>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</si>
  <si>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</si>
  <si>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</si>
  <si>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</si>
  <si>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</si>
  <si>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</si>
  <si>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</si>
  <si>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</si>
  <si>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</si>
  <si>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</si>
  <si>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</si>
  <si>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</si>
  <si>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</si>
  <si>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</si>
  <si>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</si>
  <si>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</si>
  <si>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</si>
  <si>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</si>
  <si>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</si>
  <si>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</si>
  <si>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</si>
  <si>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</si>
  <si>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</si>
  <si>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</si>
  <si>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</si>
  <si>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</si>
  <si>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</si>
  <si>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</si>
  <si>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</si>
  <si>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</si>
  <si>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</si>
  <si>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公共下水道</t>
  </si>
  <si>
    <t>Cc3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</si>
  <si>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</si>
  <si>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</si>
  <si>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</si>
  <si>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</si>
  <si>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</si>
  <si>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</si>
  <si>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</si>
  <si>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</si>
  <si>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平成13年より整備を開始しており、管渠等の老朽化はまだ発生していない。</t>
    <phoneticPr fontId="4"/>
  </si>
  <si>
    <t>全体を見てみると、問題点は使用料に関することが多くなっている。使用料を見直すことによって経費回収率の改善させ、また、新規加入者を増やすことで、施設利用率や水洗化率等の改善を行っていきたい。</t>
    <phoneticPr fontId="4"/>
  </si>
  <si>
    <r>
      <t>①収益的収支比率は100%未満であり赤字となっている。H29年は前年比-21.65ポイントと微減し、⑤経費回収率は約50％に留まっており、使用料以外の収入</t>
    </r>
    <r>
      <rPr>
        <sz val="9"/>
        <color rgb="FFFF0000"/>
        <rFont val="ＭＳ ゴシック"/>
        <family val="3"/>
        <charset val="128"/>
      </rPr>
      <t>（一般会計繰入金）</t>
    </r>
    <r>
      <rPr>
        <sz val="9"/>
        <color theme="1"/>
        <rFont val="ＭＳ ゴシック"/>
        <family val="3"/>
        <charset val="128"/>
      </rPr>
      <t>に依存している状況になっている。
④企業債残高対事業規模比率は年々減少している。H28年度は平均値と比べると、</t>
    </r>
    <r>
      <rPr>
        <sz val="9"/>
        <color rgb="FFFF0000"/>
        <rFont val="ＭＳ ゴシック"/>
        <family val="3"/>
        <charset val="128"/>
      </rPr>
      <t>受益者が分散している地理的要因による建設コスト高の為、</t>
    </r>
    <r>
      <rPr>
        <sz val="9"/>
        <color theme="1"/>
        <rFont val="ＭＳ ゴシック"/>
        <family val="3"/>
        <charset val="128"/>
      </rPr>
      <t>高い水準にあるが、さらなる改善を進めていく必要がある。
⑤経費回収率は約41％であるが、半分以上が使用料以外</t>
    </r>
    <r>
      <rPr>
        <sz val="9"/>
        <color rgb="FFFF0000"/>
        <rFont val="ＭＳ ゴシック"/>
        <family val="3"/>
        <charset val="128"/>
      </rPr>
      <t>（一般会計繰入金）</t>
    </r>
    <r>
      <rPr>
        <sz val="9"/>
        <color theme="1"/>
        <rFont val="ＭＳ ゴシック"/>
        <family val="3"/>
        <charset val="128"/>
      </rPr>
      <t>から賄っているのが現状である。使用料が適切であるか見直す必要がある。
⑥汚水処理原価は、</t>
    </r>
    <r>
      <rPr>
        <sz val="9"/>
        <color rgb="FFFF0000"/>
        <rFont val="ＭＳ ゴシック"/>
        <family val="3"/>
        <charset val="128"/>
      </rPr>
      <t>受益者が分散している地理的要因により、</t>
    </r>
    <r>
      <rPr>
        <sz val="9"/>
        <color theme="1"/>
        <rFont val="ＭＳ ゴシック"/>
        <family val="3"/>
        <charset val="128"/>
      </rPr>
      <t>平均値より高くなっている。接続率の増加や維持管理費の見直しにより、汚水処理原価を低くしていく必要がある。
⑦施設利用率は、</t>
    </r>
    <r>
      <rPr>
        <sz val="9"/>
        <color rgb="FFFF0000"/>
        <rFont val="ＭＳ ゴシック"/>
        <family val="3"/>
        <charset val="128"/>
      </rPr>
      <t>受益者が分散している地理的要因により、</t>
    </r>
    <r>
      <rPr>
        <sz val="9"/>
        <color theme="1"/>
        <rFont val="ＭＳ ゴシック"/>
        <family val="3"/>
        <charset val="128"/>
      </rPr>
      <t>平均値を大きく下回っている。処理施設の利用状況や規模を考える必要がある。
⑧水洗化率は整備中の事業であるため、平均値と比べると低い水準となっているが、年々微増している。
しかし、大きな変化では無く殆ど横ばいの状態であるため、料金の見直しが無い限り使用料の増加は見込めない。接続数の増加のための取組だけでなく、使用料の見直しも必要である。</t>
    </r>
    <rPh sb="47" eb="48">
      <t>ゲン</t>
    </rPh>
    <rPh sb="78" eb="80">
      <t>イッパン</t>
    </rPh>
    <rPh sb="80" eb="82">
      <t>カイケイ</t>
    </rPh>
    <rPh sb="82" eb="84">
      <t>クリイレ</t>
    </rPh>
    <rPh sb="84" eb="85">
      <t>キン</t>
    </rPh>
    <rPh sb="142" eb="145">
      <t>ジュエキシャ</t>
    </rPh>
    <rPh sb="146" eb="148">
      <t>ブンサン</t>
    </rPh>
    <rPh sb="152" eb="155">
      <t>チリテキ</t>
    </rPh>
    <rPh sb="155" eb="157">
      <t>ヨウイン</t>
    </rPh>
    <rPh sb="160" eb="162">
      <t>ケンセツ</t>
    </rPh>
    <rPh sb="165" eb="166">
      <t>タカ</t>
    </rPh>
    <rPh sb="167" eb="168">
      <t>タメ</t>
    </rPh>
    <rPh sb="169" eb="170">
      <t>タカ</t>
    </rPh>
    <rPh sb="225" eb="227">
      <t>イッパン</t>
    </rPh>
    <rPh sb="227" eb="229">
      <t>カイケイ</t>
    </rPh>
    <rPh sb="229" eb="231">
      <t>クリイレ</t>
    </rPh>
    <rPh sb="231" eb="232">
      <t>キン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</si>
</sst>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2" applyFont="1" applyBorder="1" applyAlignment="1" applyProtection="1">
      <alignment horizontal="left" vertical="top" wrapText="1"/>
      <protection locked="0"/>
    </xf>
    <xf numFmtId="0" fontId="13" fillId="0" borderId="0" xfId="2" applyFont="1" applyBorder="1" applyAlignment="1" applyProtection="1">
      <alignment horizontal="left" vertical="top" wrapText="1"/>
      <protection locked="0"/>
    </xf>
    <xf numFmtId="0" fontId="13" fillId="0" borderId="7" xfId="2" applyFont="1" applyBorder="1" applyAlignment="1" applyProtection="1">
      <alignment horizontal="left" vertical="top" wrapText="1"/>
      <protection locked="0"/>
    </xf>
    <xf numFmtId="0" fontId="13" fillId="0" borderId="8" xfId="2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13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4A-4009-9F0E-34CE2052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30296"/>
        <c:axId val="24083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0.16</c:v>
                </c:pt>
                <c:pt idx="2">
                  <c:v>0.33</c:v>
                </c:pt>
                <c:pt idx="3">
                  <c:v>0.21</c:v>
                </c:pt>
                <c:pt idx="4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4A-4009-9F0E-34CE2052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30296"/>
        <c:axId val="240830688"/>
      </c:lineChart>
      <c:dateAx>
        <c:axId val="240830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830688"/>
        <c:crosses val="autoZero"/>
        <c:auto val="1"/>
        <c:lblOffset val="100"/>
        <c:baseTimeUnit val="years"/>
      </c:dateAx>
      <c:valAx>
        <c:axId val="24083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830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24.2</c:v>
                </c:pt>
                <c:pt idx="1">
                  <c:v>24.2</c:v>
                </c:pt>
                <c:pt idx="2">
                  <c:v>26.93</c:v>
                </c:pt>
                <c:pt idx="3">
                  <c:v>28.17</c:v>
                </c:pt>
                <c:pt idx="4">
                  <c:v>28.17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12-4CB8-A4E7-94FFF58A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978792"/>
        <c:axId val="24497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39.92</c:v>
                </c:pt>
                <c:pt idx="1">
                  <c:v>41.63</c:v>
                </c:pt>
                <c:pt idx="2">
                  <c:v>44.89</c:v>
                </c:pt>
                <c:pt idx="3">
                  <c:v>40.75</c:v>
                </c:pt>
                <c:pt idx="4">
                  <c:v>42.4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12-4CB8-A4E7-94FFF58A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78792"/>
        <c:axId val="244979184"/>
      </c:lineChart>
      <c:dateAx>
        <c:axId val="244978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979184"/>
        <c:crosses val="autoZero"/>
        <c:auto val="1"/>
        <c:lblOffset val="100"/>
        <c:baseTimeUnit val="years"/>
      </c:dateAx>
      <c:valAx>
        <c:axId val="24497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978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47.03</c:v>
                </c:pt>
                <c:pt idx="1">
                  <c:v>49.87</c:v>
                </c:pt>
                <c:pt idx="2">
                  <c:v>50.38</c:v>
                </c:pt>
                <c:pt idx="3">
                  <c:v>57.57</c:v>
                </c:pt>
                <c:pt idx="4">
                  <c:v>59.84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4A-4CC6-8B4D-B13674FB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20152"/>
        <c:axId val="24462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65.86</c:v>
                </c:pt>
                <c:pt idx="1">
                  <c:v>66.33</c:v>
                </c:pt>
                <c:pt idx="2">
                  <c:v>64.89</c:v>
                </c:pt>
                <c:pt idx="3">
                  <c:v>64.97</c:v>
                </c:pt>
                <c:pt idx="4">
                  <c:v>65.77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4A-4CC6-8B4D-B13674FB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20152"/>
        <c:axId val="244620544"/>
      </c:lineChart>
      <c:dateAx>
        <c:axId val="244620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620544"/>
        <c:crosses val="autoZero"/>
        <c:auto val="1"/>
        <c:lblOffset val="100"/>
        <c:baseTimeUnit val="years"/>
      </c:dateAx>
      <c:valAx>
        <c:axId val="24462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620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62.13</c:v>
                </c:pt>
                <c:pt idx="1">
                  <c:v>80.05</c:v>
                </c:pt>
                <c:pt idx="2">
                  <c:v>82.54</c:v>
                </c:pt>
                <c:pt idx="3">
                  <c:v>81.05</c:v>
                </c:pt>
                <c:pt idx="4">
                  <c:v>59.4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4F-4C09-A97C-92616844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31864"/>
        <c:axId val="24300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4F-4C09-A97C-92616844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31864"/>
        <c:axId val="243002824"/>
      </c:lineChart>
      <c:dateAx>
        <c:axId val="240831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002824"/>
        <c:crosses val="autoZero"/>
        <c:auto val="1"/>
        <c:lblOffset val="100"/>
        <c:baseTimeUnit val="years"/>
      </c:dateAx>
      <c:valAx>
        <c:axId val="24300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831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2-42E3-A6CC-FE3953BA5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90024"/>
        <c:axId val="24439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32-42E3-A6CC-FE3953BA5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90024"/>
        <c:axId val="244390416"/>
      </c:lineChart>
      <c:dateAx>
        <c:axId val="244390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390416"/>
        <c:crosses val="autoZero"/>
        <c:auto val="1"/>
        <c:lblOffset val="100"/>
        <c:baseTimeUnit val="years"/>
      </c:dateAx>
      <c:valAx>
        <c:axId val="24439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39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32-47A3-9F4D-AF0A38A2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91592"/>
        <c:axId val="24439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32-47A3-9F4D-AF0A38A2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91592"/>
        <c:axId val="244391984"/>
      </c:lineChart>
      <c:dateAx>
        <c:axId val="244391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391984"/>
        <c:crosses val="autoZero"/>
        <c:auto val="1"/>
        <c:lblOffset val="100"/>
        <c:baseTimeUnit val="years"/>
      </c:dateAx>
      <c:valAx>
        <c:axId val="24439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391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40-42EE-A6A3-A2E04F290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93552"/>
        <c:axId val="24448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40-42EE-A6A3-A2E04F290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93552"/>
        <c:axId val="244487616"/>
      </c:lineChart>
      <c:dateAx>
        <c:axId val="244393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487616"/>
        <c:crosses val="autoZero"/>
        <c:auto val="1"/>
        <c:lblOffset val="100"/>
        <c:baseTimeUnit val="years"/>
      </c:dateAx>
      <c:valAx>
        <c:axId val="24448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393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F-4B99-95EB-B1E56E25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88792"/>
        <c:axId val="24448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1F-4B99-95EB-B1E56E25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88792"/>
        <c:axId val="244489184"/>
      </c:lineChart>
      <c:dateAx>
        <c:axId val="244488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489184"/>
        <c:crosses val="autoZero"/>
        <c:auto val="1"/>
        <c:lblOffset val="100"/>
        <c:baseTimeUnit val="years"/>
      </c:dateAx>
      <c:valAx>
        <c:axId val="24448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488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2463.0100000000002</c:v>
                </c:pt>
                <c:pt idx="1">
                  <c:v>1926.79</c:v>
                </c:pt>
                <c:pt idx="2">
                  <c:v>1793.28</c:v>
                </c:pt>
                <c:pt idx="3">
                  <c:v>1679.66</c:v>
                </c:pt>
                <c:pt idx="4">
                  <c:v>1606.46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4D-437F-B7EF-CF038FCD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93160"/>
        <c:axId val="244490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1506.51</c:v>
                </c:pt>
                <c:pt idx="1">
                  <c:v>1315.67</c:v>
                </c:pt>
                <c:pt idx="2">
                  <c:v>1240.1600000000001</c:v>
                </c:pt>
                <c:pt idx="3">
                  <c:v>1193.49</c:v>
                </c:pt>
                <c:pt idx="4">
                  <c:v>876.19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4D-437F-B7EF-CF038FCD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93160"/>
        <c:axId val="244490360"/>
      </c:lineChart>
      <c:dateAx>
        <c:axId val="244393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490360"/>
        <c:crosses val="autoZero"/>
        <c:auto val="1"/>
        <c:lblOffset val="100"/>
        <c:baseTimeUnit val="years"/>
      </c:dateAx>
      <c:valAx>
        <c:axId val="244490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393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44.07</c:v>
                </c:pt>
                <c:pt idx="1">
                  <c:v>49.47</c:v>
                </c:pt>
                <c:pt idx="2">
                  <c:v>51.39</c:v>
                </c:pt>
                <c:pt idx="3">
                  <c:v>48.98</c:v>
                </c:pt>
                <c:pt idx="4">
                  <c:v>40.85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94-4DD1-91F4-B50750C7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975656"/>
        <c:axId val="24497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57.33</c:v>
                </c:pt>
                <c:pt idx="1">
                  <c:v>60.78</c:v>
                </c:pt>
                <c:pt idx="2">
                  <c:v>60.17</c:v>
                </c:pt>
                <c:pt idx="3">
                  <c:v>65.569999999999993</c:v>
                </c:pt>
                <c:pt idx="4">
                  <c:v>75.7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94-4DD1-91F4-B50750C7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75656"/>
        <c:axId val="244976048"/>
      </c:lineChart>
      <c:dateAx>
        <c:axId val="244975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976048"/>
        <c:crosses val="autoZero"/>
        <c:auto val="1"/>
        <c:lblOffset val="100"/>
        <c:baseTimeUnit val="years"/>
      </c:dateAx>
      <c:valAx>
        <c:axId val="244976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975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344.94</c:v>
                </c:pt>
                <c:pt idx="1">
                  <c:v>314.77999999999997</c:v>
                </c:pt>
                <c:pt idx="2">
                  <c:v>306.54000000000002</c:v>
                </c:pt>
                <c:pt idx="3">
                  <c:v>322.89999999999998</c:v>
                </c:pt>
                <c:pt idx="4">
                  <c:v>387.06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4E-4725-8829-5F6D225D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977224"/>
        <c:axId val="24497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284.52999999999997</c:v>
                </c:pt>
                <c:pt idx="1">
                  <c:v>276.26</c:v>
                </c:pt>
                <c:pt idx="2">
                  <c:v>281.52999999999997</c:v>
                </c:pt>
                <c:pt idx="3">
                  <c:v>263.04000000000002</c:v>
                </c:pt>
                <c:pt idx="4">
                  <c:v>230.04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4E-4725-8829-5F6D225D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77224"/>
        <c:axId val="244977616"/>
      </c:lineChart>
      <c:dateAx>
        <c:axId val="244977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977616"/>
        <c:crosses val="autoZero"/>
        <c:auto val="1"/>
        <c:lblOffset val="100"/>
        <c:baseTimeUnit val="years"/>
      </c:dateAx>
      <c:valAx>
        <c:axId val="24497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4977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H19" zoomScaleNormal="100" workbookViewId="0">
      <selection activeCell="AV34" sqref="AV34:BI3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佐賀県　嬉野市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Cc3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26680</v>
      </c>
      <c r="AM8" s="49"/>
      <c r="AN8" s="49"/>
      <c r="AO8" s="49"/>
      <c r="AP8" s="49"/>
      <c r="AQ8" s="49"/>
      <c r="AR8" s="49"/>
      <c r="AS8" s="49"/>
      <c r="AT8" s="44">
        <f>データ!T6</f>
        <v>126.41</v>
      </c>
      <c r="AU8" s="44"/>
      <c r="AV8" s="44"/>
      <c r="AW8" s="44"/>
      <c r="AX8" s="44"/>
      <c r="AY8" s="44"/>
      <c r="AZ8" s="44"/>
      <c r="BA8" s="44"/>
      <c r="BB8" s="44">
        <f>データ!U6</f>
        <v>211.06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24.8</v>
      </c>
      <c r="Q10" s="44"/>
      <c r="R10" s="44"/>
      <c r="S10" s="44"/>
      <c r="T10" s="44"/>
      <c r="U10" s="44"/>
      <c r="V10" s="44"/>
      <c r="W10" s="44">
        <f>データ!Q6</f>
        <v>91.7</v>
      </c>
      <c r="X10" s="44"/>
      <c r="Y10" s="44"/>
      <c r="Z10" s="44"/>
      <c r="AA10" s="44"/>
      <c r="AB10" s="44"/>
      <c r="AC10" s="44"/>
      <c r="AD10" s="49">
        <f>データ!R6</f>
        <v>2910</v>
      </c>
      <c r="AE10" s="49"/>
      <c r="AF10" s="49"/>
      <c r="AG10" s="49"/>
      <c r="AH10" s="49"/>
      <c r="AI10" s="49"/>
      <c r="AJ10" s="49"/>
      <c r="AK10" s="2"/>
      <c r="AL10" s="49">
        <f>データ!V6</f>
        <v>6573</v>
      </c>
      <c r="AM10" s="49"/>
      <c r="AN10" s="49"/>
      <c r="AO10" s="49"/>
      <c r="AP10" s="49"/>
      <c r="AQ10" s="49"/>
      <c r="AR10" s="49"/>
      <c r="AS10" s="49"/>
      <c r="AT10" s="44">
        <f>データ!W6</f>
        <v>2.61</v>
      </c>
      <c r="AU10" s="44"/>
      <c r="AV10" s="44"/>
      <c r="AW10" s="44"/>
      <c r="AX10" s="44"/>
      <c r="AY10" s="44"/>
      <c r="AZ10" s="44"/>
      <c r="BA10" s="44"/>
      <c r="BB10" s="44">
        <f>データ!X6</f>
        <v>2518.39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5" t="s">
        <v>122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5" t="s">
        <v>123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LlZ/WuNLGRhGS1Gl6zh0WgHYZrTlFwJaTi3T+2pAb78sY0yA74UXgqtuVBtaxMgvTPT94yrtnsXQ7ZfabAKRhQ==" saltValue="qxQMzUgz2EblTb7NXTXBE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82" t="s">
        <v>66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8" t="s">
        <v>67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36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5">
      <c r="A4" s="27" t="s">
        <v>68</v>
      </c>
      <c r="B4" s="29"/>
      <c r="C4" s="29"/>
      <c r="D4" s="29"/>
      <c r="E4" s="29"/>
      <c r="F4" s="29"/>
      <c r="G4" s="29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81" t="s">
        <v>69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70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71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72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73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74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75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76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77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78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79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>
      <c r="A6" s="27" t="s">
        <v>108</v>
      </c>
      <c r="B6" s="32">
        <f>B7</f>
        <v>2017</v>
      </c>
      <c r="C6" s="32">
        <f t="shared" ref="C6:X6" si="3">C7</f>
        <v>412091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佐賀県　嬉野市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24.8</v>
      </c>
      <c r="Q6" s="33">
        <f t="shared" si="3"/>
        <v>91.7</v>
      </c>
      <c r="R6" s="33">
        <f t="shared" si="3"/>
        <v>2910</v>
      </c>
      <c r="S6" s="33">
        <f t="shared" si="3"/>
        <v>26680</v>
      </c>
      <c r="T6" s="33">
        <f t="shared" si="3"/>
        <v>126.41</v>
      </c>
      <c r="U6" s="33">
        <f t="shared" si="3"/>
        <v>211.06</v>
      </c>
      <c r="V6" s="33">
        <f t="shared" si="3"/>
        <v>6573</v>
      </c>
      <c r="W6" s="33">
        <f t="shared" si="3"/>
        <v>2.61</v>
      </c>
      <c r="X6" s="33">
        <f t="shared" si="3"/>
        <v>2518.39</v>
      </c>
      <c r="Y6" s="34">
        <f>IF(Y7="",NA(),Y7)</f>
        <v>62.13</v>
      </c>
      <c r="Z6" s="34">
        <f t="shared" ref="Z6:AH6" si="4">IF(Z7="",NA(),Z7)</f>
        <v>80.05</v>
      </c>
      <c r="AA6" s="34">
        <f t="shared" si="4"/>
        <v>82.54</v>
      </c>
      <c r="AB6" s="34">
        <f t="shared" si="4"/>
        <v>81.05</v>
      </c>
      <c r="AC6" s="34">
        <f t="shared" si="4"/>
        <v>59.4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2463.0100000000002</v>
      </c>
      <c r="BG6" s="34">
        <f t="shared" ref="BG6:BO6" si="7">IF(BG7="",NA(),BG7)</f>
        <v>1926.79</v>
      </c>
      <c r="BH6" s="34">
        <f t="shared" si="7"/>
        <v>1793.28</v>
      </c>
      <c r="BI6" s="34">
        <f t="shared" si="7"/>
        <v>1679.66</v>
      </c>
      <c r="BJ6" s="34">
        <f t="shared" si="7"/>
        <v>1606.46</v>
      </c>
      <c r="BK6" s="34">
        <f t="shared" si="7"/>
        <v>1506.51</v>
      </c>
      <c r="BL6" s="34">
        <f t="shared" si="7"/>
        <v>1315.67</v>
      </c>
      <c r="BM6" s="34">
        <f t="shared" si="7"/>
        <v>1240.1600000000001</v>
      </c>
      <c r="BN6" s="34">
        <f t="shared" si="7"/>
        <v>1193.49</v>
      </c>
      <c r="BO6" s="34">
        <f t="shared" si="7"/>
        <v>876.19</v>
      </c>
      <c r="BP6" s="33" t="str">
        <f>IF(BP7="","",IF(BP7="-","【-】","【"&amp;SUBSTITUTE(TEXT(BP7,"#,##0.00"),"-","△")&amp;"】"))</f>
        <v>【707.33】</v>
      </c>
      <c r="BQ6" s="34">
        <f>IF(BQ7="",NA(),BQ7)</f>
        <v>44.07</v>
      </c>
      <c r="BR6" s="34">
        <f t="shared" ref="BR6:BZ6" si="8">IF(BR7="",NA(),BR7)</f>
        <v>49.47</v>
      </c>
      <c r="BS6" s="34">
        <f t="shared" si="8"/>
        <v>51.39</v>
      </c>
      <c r="BT6" s="34">
        <f t="shared" si="8"/>
        <v>48.98</v>
      </c>
      <c r="BU6" s="34">
        <f t="shared" si="8"/>
        <v>40.85</v>
      </c>
      <c r="BV6" s="34">
        <f t="shared" si="8"/>
        <v>57.33</v>
      </c>
      <c r="BW6" s="34">
        <f t="shared" si="8"/>
        <v>60.78</v>
      </c>
      <c r="BX6" s="34">
        <f t="shared" si="8"/>
        <v>60.17</v>
      </c>
      <c r="BY6" s="34">
        <f t="shared" si="8"/>
        <v>65.569999999999993</v>
      </c>
      <c r="BZ6" s="34">
        <f t="shared" si="8"/>
        <v>75.7</v>
      </c>
      <c r="CA6" s="33" t="str">
        <f>IF(CA7="","",IF(CA7="-","【-】","【"&amp;SUBSTITUTE(TEXT(CA7,"#,##0.00"),"-","△")&amp;"】"))</f>
        <v>【101.26】</v>
      </c>
      <c r="CB6" s="34">
        <f>IF(CB7="",NA(),CB7)</f>
        <v>344.94</v>
      </c>
      <c r="CC6" s="34">
        <f t="shared" ref="CC6:CK6" si="9">IF(CC7="",NA(),CC7)</f>
        <v>314.77999999999997</v>
      </c>
      <c r="CD6" s="34">
        <f t="shared" si="9"/>
        <v>306.54000000000002</v>
      </c>
      <c r="CE6" s="34">
        <f t="shared" si="9"/>
        <v>322.89999999999998</v>
      </c>
      <c r="CF6" s="34">
        <f t="shared" si="9"/>
        <v>387.06</v>
      </c>
      <c r="CG6" s="34">
        <f t="shared" si="9"/>
        <v>284.52999999999997</v>
      </c>
      <c r="CH6" s="34">
        <f t="shared" si="9"/>
        <v>276.26</v>
      </c>
      <c r="CI6" s="34">
        <f t="shared" si="9"/>
        <v>281.52999999999997</v>
      </c>
      <c r="CJ6" s="34">
        <f t="shared" si="9"/>
        <v>263.04000000000002</v>
      </c>
      <c r="CK6" s="34">
        <f t="shared" si="9"/>
        <v>230.04</v>
      </c>
      <c r="CL6" s="33" t="str">
        <f>IF(CL7="","",IF(CL7="-","【-】","【"&amp;SUBSTITUTE(TEXT(CL7,"#,##0.00"),"-","△")&amp;"】"))</f>
        <v>【136.39】</v>
      </c>
      <c r="CM6" s="34">
        <f>IF(CM7="",NA(),CM7)</f>
        <v>24.2</v>
      </c>
      <c r="CN6" s="34">
        <f t="shared" ref="CN6:CV6" si="10">IF(CN7="",NA(),CN7)</f>
        <v>24.2</v>
      </c>
      <c r="CO6" s="34">
        <f t="shared" si="10"/>
        <v>26.93</v>
      </c>
      <c r="CP6" s="34">
        <f t="shared" si="10"/>
        <v>28.17</v>
      </c>
      <c r="CQ6" s="34">
        <f t="shared" si="10"/>
        <v>28.17</v>
      </c>
      <c r="CR6" s="34">
        <f t="shared" si="10"/>
        <v>39.92</v>
      </c>
      <c r="CS6" s="34">
        <f t="shared" si="10"/>
        <v>41.63</v>
      </c>
      <c r="CT6" s="34">
        <f t="shared" si="10"/>
        <v>44.89</v>
      </c>
      <c r="CU6" s="34">
        <f t="shared" si="10"/>
        <v>40.75</v>
      </c>
      <c r="CV6" s="34">
        <f t="shared" si="10"/>
        <v>42.4</v>
      </c>
      <c r="CW6" s="33" t="str">
        <f>IF(CW7="","",IF(CW7="-","【-】","【"&amp;SUBSTITUTE(TEXT(CW7,"#,##0.00"),"-","△")&amp;"】"))</f>
        <v>【60.13】</v>
      </c>
      <c r="CX6" s="34">
        <f>IF(CX7="",NA(),CX7)</f>
        <v>47.03</v>
      </c>
      <c r="CY6" s="34">
        <f t="shared" ref="CY6:DG6" si="11">IF(CY7="",NA(),CY7)</f>
        <v>49.87</v>
      </c>
      <c r="CZ6" s="34">
        <f t="shared" si="11"/>
        <v>50.38</v>
      </c>
      <c r="DA6" s="34">
        <f t="shared" si="11"/>
        <v>57.57</v>
      </c>
      <c r="DB6" s="34">
        <f t="shared" si="11"/>
        <v>59.84</v>
      </c>
      <c r="DC6" s="34">
        <f t="shared" si="11"/>
        <v>65.86</v>
      </c>
      <c r="DD6" s="34">
        <f t="shared" si="11"/>
        <v>66.33</v>
      </c>
      <c r="DE6" s="34">
        <f t="shared" si="11"/>
        <v>64.89</v>
      </c>
      <c r="DF6" s="34">
        <f t="shared" si="11"/>
        <v>64.97</v>
      </c>
      <c r="DG6" s="34">
        <f t="shared" si="11"/>
        <v>65.77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0.19</v>
      </c>
      <c r="EK6" s="34">
        <f t="shared" si="14"/>
        <v>0.16</v>
      </c>
      <c r="EL6" s="34">
        <f t="shared" si="14"/>
        <v>0.33</v>
      </c>
      <c r="EM6" s="34">
        <f t="shared" si="14"/>
        <v>0.21</v>
      </c>
      <c r="EN6" s="34">
        <f t="shared" si="14"/>
        <v>0.15</v>
      </c>
      <c r="EO6" s="33" t="str">
        <f>IF(EO7="","",IF(EO7="-","【-】","【"&amp;SUBSTITUTE(TEXT(EO7,"#,##0.00"),"-","△")&amp;"】"))</f>
        <v>【0.23】</v>
      </c>
    </row>
    <row r="7" spans="1:145" s="35" customFormat="1">
      <c r="A7" s="27"/>
      <c r="B7" s="36">
        <v>2017</v>
      </c>
      <c r="C7" s="36">
        <v>412091</v>
      </c>
      <c r="D7" s="36">
        <v>47</v>
      </c>
      <c r="E7" s="36">
        <v>17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24.8</v>
      </c>
      <c r="Q7" s="37">
        <v>91.7</v>
      </c>
      <c r="R7" s="37">
        <v>2910</v>
      </c>
      <c r="S7" s="37">
        <v>26680</v>
      </c>
      <c r="T7" s="37">
        <v>126.41</v>
      </c>
      <c r="U7" s="37">
        <v>211.06</v>
      </c>
      <c r="V7" s="37">
        <v>6573</v>
      </c>
      <c r="W7" s="37">
        <v>2.61</v>
      </c>
      <c r="X7" s="37">
        <v>2518.39</v>
      </c>
      <c r="Y7" s="37">
        <v>62.13</v>
      </c>
      <c r="Z7" s="37">
        <v>80.05</v>
      </c>
      <c r="AA7" s="37">
        <v>82.54</v>
      </c>
      <c r="AB7" s="37">
        <v>81.05</v>
      </c>
      <c r="AC7" s="37">
        <v>59.4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2463.0100000000002</v>
      </c>
      <c r="BG7" s="37">
        <v>1926.79</v>
      </c>
      <c r="BH7" s="37">
        <v>1793.28</v>
      </c>
      <c r="BI7" s="37">
        <v>1679.66</v>
      </c>
      <c r="BJ7" s="37">
        <v>1606.46</v>
      </c>
      <c r="BK7" s="37">
        <v>1506.51</v>
      </c>
      <c r="BL7" s="37">
        <v>1315.67</v>
      </c>
      <c r="BM7" s="37">
        <v>1240.1600000000001</v>
      </c>
      <c r="BN7" s="37">
        <v>1193.49</v>
      </c>
      <c r="BO7" s="37">
        <v>876.19</v>
      </c>
      <c r="BP7" s="37">
        <v>707.33</v>
      </c>
      <c r="BQ7" s="37">
        <v>44.07</v>
      </c>
      <c r="BR7" s="37">
        <v>49.47</v>
      </c>
      <c r="BS7" s="37">
        <v>51.39</v>
      </c>
      <c r="BT7" s="37">
        <v>48.98</v>
      </c>
      <c r="BU7" s="37">
        <v>40.85</v>
      </c>
      <c r="BV7" s="37">
        <v>57.33</v>
      </c>
      <c r="BW7" s="37">
        <v>60.78</v>
      </c>
      <c r="BX7" s="37">
        <v>60.17</v>
      </c>
      <c r="BY7" s="37">
        <v>65.569999999999993</v>
      </c>
      <c r="BZ7" s="37">
        <v>75.7</v>
      </c>
      <c r="CA7" s="37">
        <v>101.26</v>
      </c>
      <c r="CB7" s="37">
        <v>344.94</v>
      </c>
      <c r="CC7" s="37">
        <v>314.77999999999997</v>
      </c>
      <c r="CD7" s="37">
        <v>306.54000000000002</v>
      </c>
      <c r="CE7" s="37">
        <v>322.89999999999998</v>
      </c>
      <c r="CF7" s="37">
        <v>387.06</v>
      </c>
      <c r="CG7" s="37">
        <v>284.52999999999997</v>
      </c>
      <c r="CH7" s="37">
        <v>276.26</v>
      </c>
      <c r="CI7" s="37">
        <v>281.52999999999997</v>
      </c>
      <c r="CJ7" s="37">
        <v>263.04000000000002</v>
      </c>
      <c r="CK7" s="37">
        <v>230.04</v>
      </c>
      <c r="CL7" s="37">
        <v>136.38999999999999</v>
      </c>
      <c r="CM7" s="37">
        <v>24.2</v>
      </c>
      <c r="CN7" s="37">
        <v>24.2</v>
      </c>
      <c r="CO7" s="37">
        <v>26.93</v>
      </c>
      <c r="CP7" s="37">
        <v>28.17</v>
      </c>
      <c r="CQ7" s="37">
        <v>28.17</v>
      </c>
      <c r="CR7" s="37">
        <v>39.92</v>
      </c>
      <c r="CS7" s="37">
        <v>41.63</v>
      </c>
      <c r="CT7" s="37">
        <v>44.89</v>
      </c>
      <c r="CU7" s="37">
        <v>40.75</v>
      </c>
      <c r="CV7" s="37">
        <v>42.4</v>
      </c>
      <c r="CW7" s="37">
        <v>60.13</v>
      </c>
      <c r="CX7" s="37">
        <v>47.03</v>
      </c>
      <c r="CY7" s="37">
        <v>49.87</v>
      </c>
      <c r="CZ7" s="37">
        <v>50.38</v>
      </c>
      <c r="DA7" s="37">
        <v>57.57</v>
      </c>
      <c r="DB7" s="37">
        <v>59.84</v>
      </c>
      <c r="DC7" s="37">
        <v>65.86</v>
      </c>
      <c r="DD7" s="37">
        <v>66.33</v>
      </c>
      <c r="DE7" s="37">
        <v>64.89</v>
      </c>
      <c r="DF7" s="37">
        <v>64.97</v>
      </c>
      <c r="DG7" s="37">
        <v>65.77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0.19</v>
      </c>
      <c r="EK7" s="37">
        <v>0.16</v>
      </c>
      <c r="EL7" s="37">
        <v>0.33</v>
      </c>
      <c r="EM7" s="37">
        <v>0.21</v>
      </c>
      <c r="EN7" s="37">
        <v>0.15</v>
      </c>
      <c r="EO7" s="37">
        <v>0.23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植松英樹</cp:lastModifiedBy>
  <dcterms:created xsi:type="dcterms:W3CDTF">2018-12-03T09:08:18Z</dcterms:created>
  <dcterms:modified xsi:type="dcterms:W3CDTF">2019-01-31T05:22:16Z</dcterms:modified>
  <cp:category/>
</cp:coreProperties>
</file>