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0.3\共有フォルダ\環境水道課\環境下水道課\★経営比較分析表◆H27年度から\2021◆令和２年度決算「経営比較分析表」の分析等について\"/>
    </mc:Choice>
  </mc:AlternateContent>
  <workbookProtection workbookAlgorithmName="SHA-512" workbookHashValue="WDzrOzR8WgOAiMVONd55vinh56/aFd5zmNJbJHaOJpwl/LsKumqAnY4gaBkSkKbw7XeKy3MXp4+CZc/+uM9inA==" workbookSaltValue="DoR/UX7JtX6UYkr3luic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<sst xmlns="http://schemas.openxmlformats.org/spreadsheetml/2006/main" count="247" uniqueCount="120">
  <si>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</si>
  <si>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</si>
  <si>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</si>
  <si>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</si>
  <si>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</si>
  <si>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</si>
  <si>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</si>
  <si>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</si>
  <si>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</si>
  <si>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</si>
  <si>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</si>
  <si>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</si>
  <si>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</si>
  <si>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</si>
  <si>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</si>
  <si>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</si>
  <si>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</si>
  <si>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</si>
  <si>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</si>
  <si>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</si>
  <si>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</si>
  <si>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</si>
  <si>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</si>
  <si>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</si>
  <si>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</si>
  <si>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</si>
  <si>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</si>
  <si>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</si>
  <si>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</si>
  <si>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</si>
  <si>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</si>
  <si>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</si>
  <si>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</si>
  <si>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</si>
  <si>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</si>
  <si>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</si>
  <si>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</si>
  <si>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</si>
  <si>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</si>
  <si>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</si>
  <si>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</si>
  <si>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</si>
  <si>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</si>
  <si>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</si>
  <si>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</si>
  <si>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</si>
  <si>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</si>
  <si>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</si>
  <si>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</si>
  <si>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</si>
  <si>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</si>
  <si>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</si>
  <si>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</si>
  <si>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</si>
  <si>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</si>
  <si>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</si>
  <si>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</si>
  <si>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</si>
  <si>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</si>
  <si>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</si>
  <si>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</si>
  <si>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</si>
  <si>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</si>
  <si>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</si>
  <si>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</si>
  <si>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</si>
  <si>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</si>
  <si>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</si>
  <si>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</si>
  <si>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</si>
  <si>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</si>
  <si>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</si>
  <si>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</si>
  <si>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</si>
  <si>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</si>
  <si>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</si>
  <si>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</si>
  <si>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</si>
  <si>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</si>
  <si>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</si>
  <si>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</si>
  <si>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</si>
  <si>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</si>
  <si>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</si>
  <si>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</si>
  <si>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</si>
  <si>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</si>
  <si>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</si>
  <si>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</si>
  <si>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</si>
  <si>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</si>
  <si>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</si>
  <si>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</si>
  <si>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</si>
  <si>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</si>
  <si>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</si>
  <si>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</si>
  <si>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</si>
  <si>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</si>
  <si>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</si>
  <si>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</si>
  <si>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</si>
  <si>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</si>
  <si>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</si>
  <si>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</si>
  <si>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</si>
  <si>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</si>
  <si>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</si>
  <si>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</si>
  <si>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</si>
  <si>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</si>
  <si>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</si>
  <si>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</si>
  <si>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</si>
  <si>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</si>
  <si>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</si>
  <si>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</si>
  <si>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現在、農業集落排水（個別処理を含む）と公共下水道等の料金体系が異なるため、料金体系を統一する予定である。（Ｒ３．4月から） 同時に、今後の適正な使用料の収入の確保、汚水処理費の削減等により、経営の改善を見込む。</t>
    <rPh sb="24" eb="25">
      <t>トウ</t>
    </rPh>
    <rPh sb="46" eb="48">
      <t>ヨテイ</t>
    </rPh>
    <rPh sb="57" eb="58">
      <t>ガツ</t>
    </rPh>
    <rPh sb="62" eb="64">
      <t>ドウジ</t>
    </rPh>
    <phoneticPr fontId="4"/>
  </si>
  <si>
    <t>平成９年に整備を行っており、管渠等の老朽化はまだ深刻な状況には至っていない。</t>
    <rPh sb="0" eb="38">
      <t>コタメコンゴシンキカニュウミコサクネンドゾウカヨウインショウヒゼイカイテイイジカンリイタクヒゾウカコタメゲンジョウイジコ</t>
    </rPh>
    <phoneticPr fontId="16"/>
  </si>
  <si>
    <t>①収益的収支比率
令和2年度の収益的収支比率は82.44％であり赤字となっている。使用料以外の収入（一般会計繰入金）に依存しているため、料金の見直しも含め経営改善を図っていく。
⑤経費回収率
使用料で回収すべき経費についても、接続戸数が１戸と少ない為、類似団体の平均より著しく低くなっている。また、今後の新規加入が見込めず料金の見直し、業務の効率化、適正な使用料収入の確保が必要とされる。
⑥汚水処理原価
汚水処理原価については、接続戸数が１戸と少ない為、類似団体より高くなっており今後も新規加入者が見込めないため改善の見込みはない。
⑦施設利用率
指標は、接続戸数が１戸と少ない為、類似平均より低く推移している。施設の効率を高めていくための検討が必要である。しかし、今後の新規加入者が見込めないため現状維持で推移すると思われる。
⑧水洗化率
指標は、接続戸数が１戸と少ない為、平均値を下回っている。今後も普及拡大に向けた広報等を行うが、今後の新規加入者が見込めないため現状維持で推移すると思われる。</t>
    <rPh sb="121" eb="122">
      <t>コ</t>
    </rPh>
    <rPh sb="126" eb="127">
      <t>タメ</t>
    </rPh>
    <rPh sb="151" eb="153">
      <t>コンゴ</t>
    </rPh>
    <rPh sb="154" eb="156">
      <t>シンキ</t>
    </rPh>
    <rPh sb="156" eb="158">
      <t>カニュウ</t>
    </rPh>
    <rPh sb="159" eb="161">
      <t>ミコ</t>
    </rPh>
    <rPh sb="289" eb="290">
      <t>コ</t>
    </rPh>
    <rPh sb="294" eb="295">
      <t>タメ</t>
    </rPh>
    <rPh sb="354" eb="356">
      <t>ゲンジョウ</t>
    </rPh>
    <rPh sb="356" eb="358">
      <t>イジ</t>
    </rPh>
    <rPh sb="387" eb="388">
      <t>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</si>
</sst>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83-45A6-80C0-5F6D8D82C7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83-45A6-80C0-5F6D8D82C7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c:v>
                </c:pt>
                <c:pt idx="1">
                  <c:v>25</c:v>
                </c:pt>
                <c:pt idx="2">
                  <c:v>25</c:v>
                </c:pt>
                <c:pt idx="3">
                  <c:v>25</c:v>
                </c:pt>
                <c:pt idx="4">
                  <c:v>25</c:v>
                </c:pt>
              </c:numCache>
            </c:numRef>
          </c:val>
          <c:extLst>
            <c:ext xmlns:c16="http://schemas.microsoft.com/office/drawing/2014/chart" uri="{C3380CC4-5D6E-409C-BE32-E72D297353CC}">
              <c16:uniqueId val="{00000000-C87F-4461-86A5-357B877A3E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C87F-4461-86A5-357B877A3E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5F00-406F-934B-B55B63939C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5F00-406F-934B-B55B63939C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73.13</c:v>
                </c:pt>
                <c:pt idx="1">
                  <c:v>60.95</c:v>
                </c:pt>
                <c:pt idx="2">
                  <c:v>50.98</c:v>
                </c:pt>
                <c:pt idx="3">
                  <c:v>85.85</c:v>
                </c:pt>
                <c:pt idx="4">
                  <c:v>82.44</c:v>
                </c:pt>
              </c:numCache>
            </c:numRef>
          </c:val>
          <c:extLst>
            <c:ext xmlns:c16="http://schemas.microsoft.com/office/drawing/2014/chart" uri="{C3380CC4-5D6E-409C-BE32-E72D297353CC}">
              <c16:uniqueId val="{00000000-E8C8-4686-82FD-FA1172C9FD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8-4686-82FD-FA1172C9FD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2-41C6-BFDA-98814914BA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2-41C6-BFDA-98814914BA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3-4A25-872D-ADFF4E73D1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3-4A25-872D-ADFF4E73D1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4-43DC-B4FF-F14D7E1F37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4-43DC-B4FF-F14D7E1F37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82-49F7-A977-F1D217F5E6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82-49F7-A977-F1D217F5E6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2057.69</c:v>
                </c:pt>
                <c:pt idx="1">
                  <c:v>1888.46</c:v>
                </c:pt>
                <c:pt idx="2">
                  <c:v>1715.38</c:v>
                </c:pt>
                <c:pt idx="3" formatCode="#,##0.00;&quot;△&quot;#,##0.00">
                  <c:v>0</c:v>
                </c:pt>
                <c:pt idx="4" formatCode="#,##0.00;&quot;△&quot;#,##0.00">
                  <c:v>0</c:v>
                </c:pt>
              </c:numCache>
            </c:numRef>
          </c:val>
          <c:extLst>
            <c:ext xmlns:c16="http://schemas.microsoft.com/office/drawing/2014/chart" uri="{C3380CC4-5D6E-409C-BE32-E72D297353CC}">
              <c16:uniqueId val="{00000000-1E61-45B0-B516-DFA347D5D2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1E61-45B0-B516-DFA347D5D2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24.53</c:v>
                </c:pt>
                <c:pt idx="1">
                  <c:v>29.55</c:v>
                </c:pt>
                <c:pt idx="2">
                  <c:v>31.71</c:v>
                </c:pt>
                <c:pt idx="3">
                  <c:v>31.33</c:v>
                </c:pt>
                <c:pt idx="4">
                  <c:v>28.92</c:v>
                </c:pt>
              </c:numCache>
            </c:numRef>
          </c:val>
          <c:extLst>
            <c:ext xmlns:c16="http://schemas.microsoft.com/office/drawing/2014/chart" uri="{C3380CC4-5D6E-409C-BE32-E72D297353CC}">
              <c16:uniqueId val="{00000000-A207-468D-9A81-6BFB016DFE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A207-468D-9A81-6BFB016DFE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588.89</c:v>
                </c:pt>
                <c:pt idx="1">
                  <c:v>488.89</c:v>
                </c:pt>
                <c:pt idx="2">
                  <c:v>455.56</c:v>
                </c:pt>
                <c:pt idx="3">
                  <c:v>638.46</c:v>
                </c:pt>
                <c:pt idx="4">
                  <c:v>638.46</c:v>
                </c:pt>
              </c:numCache>
            </c:numRef>
          </c:val>
          <c:extLst>
            <c:ext xmlns:c16="http://schemas.microsoft.com/office/drawing/2014/chart" uri="{C3380CC4-5D6E-409C-BE32-E72D297353CC}">
              <c16:uniqueId val="{00000000-D910-48FE-A7A5-F7DE208D55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D910-48FE-A7A5-F7DE208D55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6"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佐賀県　嬉野市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個別排水処理</v>
      </c>
      <c r="Q8" s="78"/>
      <c r="R8" s="78"/>
      <c r="S8" s="78"/>
      <c r="T8" s="78"/>
      <c r="U8" s="78"/>
      <c r="V8" s="78"/>
      <c r="W8" s="78" t="str">
        <f>データ!L6</f>
        <v>L2</v>
      </c>
      <c r="X8" s="78"/>
      <c r="Y8" s="78"/>
      <c r="Z8" s="78"/>
      <c r="AA8" s="78"/>
      <c r="AB8" s="78"/>
      <c r="AC8" s="78"/>
      <c r="AD8" s="79" t="str">
        <f>データ!$M$6</f>
        <v>非設置</v>
      </c>
      <c r="AE8" s="79"/>
      <c r="AF8" s="79"/>
      <c r="AG8" s="79"/>
      <c r="AH8" s="79"/>
      <c r="AI8" s="79"/>
      <c r="AJ8" s="79"/>
      <c r="AK8" s="3"/>
      <c r="AL8" s="75">
        <f>データ!S6</f>
        <v>25677</v>
      </c>
      <c r="AM8" s="75"/>
      <c r="AN8" s="75"/>
      <c r="AO8" s="75"/>
      <c r="AP8" s="75"/>
      <c r="AQ8" s="75"/>
      <c r="AR8" s="75"/>
      <c r="AS8" s="75"/>
      <c r="AT8" s="74">
        <f>データ!T6</f>
        <v>126.41</v>
      </c>
      <c r="AU8" s="74"/>
      <c r="AV8" s="74"/>
      <c r="AW8" s="74"/>
      <c r="AX8" s="74"/>
      <c r="AY8" s="74"/>
      <c r="AZ8" s="74"/>
      <c r="BA8" s="74"/>
      <c r="BB8" s="74">
        <f>データ!U6</f>
        <v>203.12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0.02</v>
      </c>
      <c r="Q10" s="74"/>
      <c r="R10" s="74"/>
      <c r="S10" s="74"/>
      <c r="T10" s="74"/>
      <c r="U10" s="74"/>
      <c r="V10" s="74"/>
      <c r="W10" s="74">
        <f>データ!Q6</f>
        <v>100</v>
      </c>
      <c r="X10" s="74"/>
      <c r="Y10" s="74"/>
      <c r="Z10" s="74"/>
      <c r="AA10" s="74"/>
      <c r="AB10" s="74"/>
      <c r="AC10" s="74"/>
      <c r="AD10" s="75">
        <f>データ!R6</f>
        <v>2750</v>
      </c>
      <c r="AE10" s="75"/>
      <c r="AF10" s="75"/>
      <c r="AG10" s="75"/>
      <c r="AH10" s="75"/>
      <c r="AI10" s="75"/>
      <c r="AJ10" s="75"/>
      <c r="AK10" s="2"/>
      <c r="AL10" s="75">
        <f>データ!V6</f>
        <v>6</v>
      </c>
      <c r="AM10" s="75"/>
      <c r="AN10" s="75"/>
      <c r="AO10" s="75"/>
      <c r="AP10" s="75"/>
      <c r="AQ10" s="75"/>
      <c r="AR10" s="75"/>
      <c r="AS10" s="75"/>
      <c r="AT10" s="74">
        <f>データ!W6</f>
        <v>0.01</v>
      </c>
      <c r="AU10" s="74"/>
      <c r="AV10" s="74"/>
      <c r="AW10" s="74"/>
      <c r="AX10" s="74"/>
      <c r="AY10" s="74"/>
      <c r="AZ10" s="74"/>
      <c r="BA10" s="74"/>
      <c r="BB10" s="74">
        <f>データ!X6</f>
        <v>600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oadiqXG6n7znMLiFztDShOmLwbW8a17IeB4OqqVQCK3RZiWktp5EYnEPVou/PC08z9s6ctI53Gu+c9eTxXZ8VQ==" saltValue="pdC3GvSUeJf6nMghhEB6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412091</v>
      </c>
      <c r="D6" s="33">
        <f t="shared" si="3"/>
        <v>47</v>
      </c>
      <c r="E6" s="33">
        <f t="shared" si="3"/>
        <v>18</v>
      </c>
      <c r="F6" s="33">
        <f t="shared" si="3"/>
        <v>1</v>
      </c>
      <c r="G6" s="33">
        <f t="shared" si="3"/>
        <v>0</v>
      </c>
      <c r="H6" s="33" t="str">
        <f t="shared" si="3"/>
        <v>佐賀県　嬉野市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0.02</v>
      </c>
      <c r="Q6" s="34">
        <f t="shared" si="3"/>
        <v>100</v>
      </c>
      <c r="R6" s="34">
        <f t="shared" si="3"/>
        <v>2750</v>
      </c>
      <c r="S6" s="34">
        <f t="shared" si="3"/>
        <v>25677</v>
      </c>
      <c r="T6" s="34">
        <f t="shared" si="3"/>
        <v>126.41</v>
      </c>
      <c r="U6" s="34">
        <f t="shared" si="3"/>
        <v>203.12</v>
      </c>
      <c r="V6" s="34">
        <f t="shared" si="3"/>
        <v>6</v>
      </c>
      <c r="W6" s="34">
        <f t="shared" si="3"/>
        <v>0.01</v>
      </c>
      <c r="X6" s="34">
        <f t="shared" si="3"/>
        <v>600</v>
      </c>
      <c r="Y6" s="35">
        <f>IF(Y7="",NA(),Y7)</f>
        <v>73.13</v>
      </c>
      <c r="Z6" s="35">
        <f t="shared" ref="Z6:AH6" si="4">IF(Z7="",NA(),Z7)</f>
        <v>60.95</v>
      </c>
      <c r="AA6" s="35">
        <f t="shared" si="4"/>
        <v>50.98</v>
      </c>
      <c r="AB6" s="35">
        <f t="shared" si="4"/>
        <v>85.85</v>
      </c>
      <c r="AC6" s="35">
        <f t="shared" si="4"/>
        <v>82.44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2057.69</v>
      </c>
      <c r="BG6" s="35">
        <f t="shared" ref="BG6:BO6" si="7">IF(BG7="",NA(),BG7)</f>
        <v>1888.46</v>
      </c>
      <c r="BH6" s="35">
        <f t="shared" si="7"/>
        <v>1715.38</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24.53</v>
      </c>
      <c r="BR6" s="35">
        <f t="shared" ref="BR6:BZ6" si="8">IF(BR7="",NA(),BR7)</f>
        <v>29.55</v>
      </c>
      <c r="BS6" s="35">
        <f t="shared" si="8"/>
        <v>31.71</v>
      </c>
      <c r="BT6" s="35">
        <f t="shared" si="8"/>
        <v>31.33</v>
      </c>
      <c r="BU6" s="35">
        <f t="shared" si="8"/>
        <v>28.92</v>
      </c>
      <c r="BV6" s="35">
        <f t="shared" si="8"/>
        <v>52.27</v>
      </c>
      <c r="BW6" s="35">
        <f t="shared" si="8"/>
        <v>52.55</v>
      </c>
      <c r="BX6" s="35">
        <f t="shared" si="8"/>
        <v>52.23</v>
      </c>
      <c r="BY6" s="35">
        <f t="shared" si="8"/>
        <v>50.06</v>
      </c>
      <c r="BZ6" s="35">
        <f t="shared" si="8"/>
        <v>49.38</v>
      </c>
      <c r="CA6" s="34" t="str">
        <f>IF(CA7="","",IF(CA7="-","【-】","【"&amp;SUBSTITUTE(TEXT(CA7,"#,##0.00"),"-","△")&amp;"】"))</f>
        <v>【48.58】</v>
      </c>
      <c r="CB6" s="35">
        <f>IF(CB7="",NA(),CB7)</f>
        <v>588.89</v>
      </c>
      <c r="CC6" s="35">
        <f t="shared" ref="CC6:CK6" si="9">IF(CC7="",NA(),CC7)</f>
        <v>488.89</v>
      </c>
      <c r="CD6" s="35">
        <f t="shared" si="9"/>
        <v>455.56</v>
      </c>
      <c r="CE6" s="35">
        <f t="shared" si="9"/>
        <v>638.46</v>
      </c>
      <c r="CF6" s="35">
        <f t="shared" si="9"/>
        <v>638.46</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25</v>
      </c>
      <c r="CN6" s="35">
        <f t="shared" ref="CN6:CV6" si="10">IF(CN7="",NA(),CN7)</f>
        <v>25</v>
      </c>
      <c r="CO6" s="35">
        <f t="shared" si="10"/>
        <v>25</v>
      </c>
      <c r="CP6" s="35">
        <f t="shared" si="10"/>
        <v>25</v>
      </c>
      <c r="CQ6" s="35">
        <f t="shared" si="10"/>
        <v>25</v>
      </c>
      <c r="CR6" s="35">
        <f t="shared" si="10"/>
        <v>132.99</v>
      </c>
      <c r="CS6" s="35">
        <f t="shared" si="10"/>
        <v>51.71</v>
      </c>
      <c r="CT6" s="35">
        <f t="shared" si="10"/>
        <v>50.56</v>
      </c>
      <c r="CU6" s="35">
        <f t="shared" si="10"/>
        <v>47.35</v>
      </c>
      <c r="CV6" s="35">
        <f t="shared" si="10"/>
        <v>46.36</v>
      </c>
      <c r="CW6" s="34" t="str">
        <f>IF(CW7="","",IF(CW7="-","【-】","【"&amp;SUBSTITUTE(TEXT(CW7,"#,##0.00"),"-","△")&amp;"】"))</f>
        <v>【46.74】</v>
      </c>
      <c r="CX6" s="35">
        <f>IF(CX7="",NA(),CX7)</f>
        <v>33.33</v>
      </c>
      <c r="CY6" s="35">
        <f t="shared" ref="CY6:DG6" si="11">IF(CY7="",NA(),CY7)</f>
        <v>33.33</v>
      </c>
      <c r="CZ6" s="35">
        <f t="shared" si="11"/>
        <v>33.33</v>
      </c>
      <c r="DA6" s="35">
        <f t="shared" si="11"/>
        <v>33.33</v>
      </c>
      <c r="DB6" s="35">
        <f t="shared" si="11"/>
        <v>33.33</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412091</v>
      </c>
      <c r="D7" s="37">
        <v>47</v>
      </c>
      <c r="E7" s="37">
        <v>18</v>
      </c>
      <c r="F7" s="37">
        <v>1</v>
      </c>
      <c r="G7" s="37">
        <v>0</v>
      </c>
      <c r="H7" s="37" t="s">
        <v>98</v>
      </c>
      <c r="I7" s="37" t="s">
        <v>99</v>
      </c>
      <c r="J7" s="37" t="s">
        <v>100</v>
      </c>
      <c r="K7" s="37" t="s">
        <v>101</v>
      </c>
      <c r="L7" s="37" t="s">
        <v>102</v>
      </c>
      <c r="M7" s="37" t="s">
        <v>103</v>
      </c>
      <c r="N7" s="38" t="s">
        <v>104</v>
      </c>
      <c r="O7" s="38" t="s">
        <v>105</v>
      </c>
      <c r="P7" s="38">
        <v>0.02</v>
      </c>
      <c r="Q7" s="38">
        <v>100</v>
      </c>
      <c r="R7" s="38">
        <v>2750</v>
      </c>
      <c r="S7" s="38">
        <v>25677</v>
      </c>
      <c r="T7" s="38">
        <v>126.41</v>
      </c>
      <c r="U7" s="38">
        <v>203.12</v>
      </c>
      <c r="V7" s="38">
        <v>6</v>
      </c>
      <c r="W7" s="38">
        <v>0.01</v>
      </c>
      <c r="X7" s="38">
        <v>600</v>
      </c>
      <c r="Y7" s="38">
        <v>73.13</v>
      </c>
      <c r="Z7" s="38">
        <v>60.95</v>
      </c>
      <c r="AA7" s="38">
        <v>50.98</v>
      </c>
      <c r="AB7" s="38">
        <v>85.85</v>
      </c>
      <c r="AC7" s="38">
        <v>82.44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2057.69</v>
      </c>
      <c r="BG7" s="38">
        <v>1888.46</v>
      </c>
      <c r="BH7" s="38">
        <v>1715.38</v>
      </c>
      <c r="BI7" s="38">
        <v>0</v>
      </c>
      <c r="BJ7" s="38">
        <v>0</v>
      </c>
      <c r="BK7" s="38">
        <v>566.35</v>
      </c>
      <c r="BL7" s="38">
        <v>888.8</v>
      </c>
      <c r="BM7" s="38">
        <v>855.65</v>
      </c>
      <c r="BN7" s="38">
        <v>862.99</v>
      </c>
      <c r="BO7" s="38">
        <v>782.91</v>
      </c>
      <c r="BP7" s="38">
        <v>780.89</v>
      </c>
      <c r="BQ7" s="38">
        <v>24.53</v>
      </c>
      <c r="BR7" s="38">
        <v>29.55</v>
      </c>
      <c r="BS7" s="38">
        <v>31.71</v>
      </c>
      <c r="BT7" s="38">
        <v>31.33</v>
      </c>
      <c r="BU7" s="38">
        <v>28.92</v>
      </c>
      <c r="BV7" s="38">
        <v>52.27</v>
      </c>
      <c r="BW7" s="38">
        <v>52.55</v>
      </c>
      <c r="BX7" s="38">
        <v>52.23</v>
      </c>
      <c r="BY7" s="38">
        <v>50.06</v>
      </c>
      <c r="BZ7" s="38">
        <v>49.38</v>
      </c>
      <c r="CA7" s="38">
        <v>48.58</v>
      </c>
      <c r="CB7" s="38">
        <v>588.89</v>
      </c>
      <c r="CC7" s="38">
        <v>488.89</v>
      </c>
      <c r="CD7" s="38">
        <v>455.56</v>
      </c>
      <c r="CE7" s="38">
        <v>638.46</v>
      </c>
      <c r="CF7" s="38">
        <v>638.46</v>
      </c>
      <c r="CG7" s="38">
        <v>291.01</v>
      </c>
      <c r="CH7" s="38">
        <v>292.45</v>
      </c>
      <c r="CI7" s="38">
        <v>294.05</v>
      </c>
      <c r="CJ7" s="38">
        <v>309.22000000000003</v>
      </c>
      <c r="CK7" s="38">
        <v>316.97000000000003</v>
      </c>
      <c r="CL7" s="38">
        <v>328.08</v>
      </c>
      <c r="CM7" s="38">
        <v>25</v>
      </c>
      <c r="CN7" s="38">
        <v>25</v>
      </c>
      <c r="CO7" s="38">
        <v>25</v>
      </c>
      <c r="CP7" s="38">
        <v>25</v>
      </c>
      <c r="CQ7" s="38">
        <v>25</v>
      </c>
      <c r="CR7" s="38">
        <v>132.99</v>
      </c>
      <c r="CS7" s="38">
        <v>51.71</v>
      </c>
      <c r="CT7" s="38">
        <v>50.56</v>
      </c>
      <c r="CU7" s="38">
        <v>47.35</v>
      </c>
      <c r="CV7" s="38">
        <v>46.36</v>
      </c>
      <c r="CW7" s="38">
        <v>46.74</v>
      </c>
      <c r="CX7" s="38">
        <v>33.33</v>
      </c>
      <c r="CY7" s="38">
        <v>33.33</v>
      </c>
      <c r="CZ7" s="38">
        <v>33.33</v>
      </c>
      <c r="DA7" s="38">
        <v>33.33</v>
      </c>
      <c r="DB7" s="38">
        <v>33.33</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2022-02-07T07:35:30Z</cp:lastPrinted>
  <dcterms:created xsi:type="dcterms:W3CDTF">2021-12-03T08:14:28Z</dcterms:created>
  <dcterms:modified xsi:type="dcterms:W3CDTF">2022-02-07T23:34:27Z</dcterms:modified>
  <cp:category/>
</cp:coreProperties>
</file>